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BAS-Non-Listed\_11 Fl Lotus Maillllllll  กลาง  M\1_R&amp;B Food Supply_Dec18 (CHH)\"/>
    </mc:Choice>
  </mc:AlternateContent>
  <bookViews>
    <workbookView xWindow="0" yWindow="0" windowWidth="28800" windowHeight="12300" tabRatio="666"/>
  </bookViews>
  <sheets>
    <sheet name="T4-6" sheetId="15" r:id="rId1"/>
    <sheet name="T7-8" sheetId="9" r:id="rId2"/>
    <sheet name="T9" sheetId="11" r:id="rId3"/>
    <sheet name="T10" sheetId="12" r:id="rId4"/>
    <sheet name="T11-13" sheetId="7" r:id="rId5"/>
  </sheets>
  <definedNames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xlnm._FilterDatabase" localSheetId="1" hidden="1">'T7-8'!$A$1:$AB$164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3">'T10'!$M$6</definedName>
    <definedName name="_Toc249339136" localSheetId="2">'T9'!#REF!</definedName>
    <definedName name="_Toc249339139" localSheetId="3">'T10'!$O$8</definedName>
    <definedName name="_Toc249339139" localSheetId="2">'T9'!#REF!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3">IF('T10'!Values_Entered,'T10'!Header_Row+'T10'!Number_of_Payments,'T10'!Header_Row)</definedName>
    <definedName name="Last_Row" localSheetId="0">IF('T4-6'!Values_Entered,Header_Row+'T4-6'!Number_of_Payments,Header_Row)</definedName>
    <definedName name="Last_Row" localSheetId="1">IF('T7-8'!Values_Entered,'T7-8'!Header_Row+'T7-8'!Number_of_Payments,'T7-8'!Header_Row)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3">MATCH(0.01,'T10'!End_Bal,-1)+1</definedName>
    <definedName name="Number_of_Payments" localSheetId="0">MATCH(0.01,End_Bal,-1)+1</definedName>
    <definedName name="Number_of_Payments" localSheetId="1">MATCH(0.01,'T7-8'!End_Bal,-1)+1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3">DATE(YEAR('T10'!Loan_Start),MONTH('T10'!Loan_Start)+Payment_Number,DAY('T10'!Loan_Start))</definedName>
    <definedName name="Payment_Date" localSheetId="0">DATE(YEAR(Loan_Start),MONTH(Loan_Start)+Payment_Number,DAY(Loan_Start))</definedName>
    <definedName name="Payment_Date" localSheetId="1">DATE(YEAR('T7-8'!Loan_Start),MONTH('T7-8'!Loan_Start)+Payment_Number,DAY('T7-8'!Loan_Start))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'T10'!$A$1:$O$27</definedName>
    <definedName name="_xlnm.Print_Area" localSheetId="4">'T11-13'!$A$1:$K$139</definedName>
    <definedName name="_xlnm.Print_Area" localSheetId="0">'T4-6'!$A$1:$M$137</definedName>
    <definedName name="_xlnm.Print_Area" localSheetId="1">'T7-8'!$A$1:$M$97</definedName>
    <definedName name="_xlnm.Print_Area" localSheetId="2">'T9'!$A$1:$AA$39</definedName>
    <definedName name="Print_Area_Reset" localSheetId="3">OFFSET('T10'!Full_Print,0,0,'T10'!Last_Row)</definedName>
    <definedName name="Print_Area_Reset" localSheetId="0">OFFSET(Full_Print,0,0,'T4-6'!Last_Row)</definedName>
    <definedName name="Print_Area_Reset" localSheetId="1">OFFSET('T7-8'!Full_Print,0,0,'T7-8'!Last_Row)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3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3">IF('T10'!Loan_Amount*'T10'!Interest_Rate*'T10'!Loan_Years*'T10'!Loan_Start&gt;0,1,0)</definedName>
    <definedName name="Values_Entered" localSheetId="0">IF(Loan_Amount*Interest_Rate*Loan_Years*Loan_Start&gt;0,1,0)</definedName>
    <definedName name="Values_Entered" localSheetId="1">IF('T7-8'!Loan_Amount*'T7-8'!Interest_Rate*'T7-8'!Loan_Years*'T7-8'!Loan_Start&gt;0,1,0)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1" i="15" l="1"/>
  <c r="K71" i="15"/>
  <c r="I71" i="15"/>
  <c r="G71" i="15"/>
  <c r="G72" i="9" l="1"/>
  <c r="M40" i="9" l="1"/>
  <c r="I40" i="9"/>
  <c r="I48" i="9" s="1"/>
  <c r="I50" i="9" s="1"/>
  <c r="K40" i="9"/>
  <c r="G40" i="9"/>
  <c r="S32" i="11"/>
  <c r="S31" i="11"/>
  <c r="S30" i="11"/>
  <c r="S29" i="11"/>
  <c r="S28" i="11"/>
  <c r="K123" i="15"/>
  <c r="K82" i="9"/>
  <c r="K69" i="9"/>
  <c r="I18" i="9"/>
  <c r="M46" i="9"/>
  <c r="K46" i="9"/>
  <c r="I46" i="9"/>
  <c r="G46" i="9"/>
  <c r="M48" i="9"/>
  <c r="K48" i="9"/>
  <c r="G48" i="9"/>
  <c r="A47" i="7"/>
  <c r="A93" i="7" s="1"/>
  <c r="A137" i="15"/>
  <c r="A53" i="9" s="1"/>
  <c r="A97" i="9" s="1"/>
  <c r="A39" i="11" s="1"/>
  <c r="A27" i="12" s="1"/>
  <c r="A92" i="15"/>
  <c r="E70" i="7"/>
  <c r="I13" i="9"/>
  <c r="I20" i="9"/>
  <c r="M13" i="9"/>
  <c r="M18" i="9"/>
  <c r="G13" i="9"/>
  <c r="G18" i="9"/>
  <c r="K90" i="7"/>
  <c r="I90" i="7"/>
  <c r="G90" i="7"/>
  <c r="E90" i="7"/>
  <c r="E113" i="7"/>
  <c r="G70" i="7"/>
  <c r="I70" i="7"/>
  <c r="K70" i="7"/>
  <c r="K13" i="9"/>
  <c r="K18" i="9"/>
  <c r="Y17" i="11"/>
  <c r="Y18" i="11"/>
  <c r="Y19" i="11"/>
  <c r="Y21" i="11"/>
  <c r="Q21" i="11"/>
  <c r="O18" i="12"/>
  <c r="O19" i="12"/>
  <c r="O20" i="12"/>
  <c r="O12" i="12"/>
  <c r="K23" i="12"/>
  <c r="K15" i="12"/>
  <c r="Q25" i="11"/>
  <c r="Y31" i="11"/>
  <c r="Y30" i="11"/>
  <c r="Y29" i="11"/>
  <c r="Y28" i="11"/>
  <c r="Y25" i="11"/>
  <c r="Q31" i="11"/>
  <c r="Q30" i="11"/>
  <c r="Q29" i="11"/>
  <c r="Q28" i="11"/>
  <c r="K34" i="11"/>
  <c r="S19" i="11"/>
  <c r="S18" i="11"/>
  <c r="S17" i="11"/>
  <c r="K23" i="11"/>
  <c r="K34" i="15"/>
  <c r="I34" i="11"/>
  <c r="I23" i="12"/>
  <c r="I15" i="12"/>
  <c r="U34" i="11"/>
  <c r="G34" i="11"/>
  <c r="K113" i="7"/>
  <c r="G113" i="7"/>
  <c r="I113" i="7"/>
  <c r="A3" i="11"/>
  <c r="A3" i="12"/>
  <c r="A3" i="7"/>
  <c r="A96" i="7" s="1"/>
  <c r="A49" i="15"/>
  <c r="A95" i="15" s="1"/>
  <c r="M80" i="15"/>
  <c r="M123" i="15"/>
  <c r="M126" i="15" s="1"/>
  <c r="I80" i="15"/>
  <c r="I82" i="15" s="1"/>
  <c r="M21" i="15"/>
  <c r="M34" i="15"/>
  <c r="I21" i="15"/>
  <c r="K80" i="15"/>
  <c r="K82" i="15" s="1"/>
  <c r="K128" i="15" s="1"/>
  <c r="G80" i="15"/>
  <c r="G82" i="15" s="1"/>
  <c r="G34" i="15"/>
  <c r="K21" i="15"/>
  <c r="G21" i="15"/>
  <c r="I34" i="15"/>
  <c r="I36" i="15" s="1"/>
  <c r="O17" i="12"/>
  <c r="O11" i="12"/>
  <c r="G15" i="12"/>
  <c r="G23" i="12"/>
  <c r="E34" i="11"/>
  <c r="S25" i="11"/>
  <c r="AA25" i="11"/>
  <c r="AA31" i="11"/>
  <c r="AA18" i="11"/>
  <c r="AA29" i="11"/>
  <c r="E23" i="11"/>
  <c r="AA30" i="11"/>
  <c r="G23" i="11"/>
  <c r="Q20" i="11"/>
  <c r="I23" i="11"/>
  <c r="W34" i="11"/>
  <c r="S21" i="11"/>
  <c r="AA17" i="11"/>
  <c r="O23" i="11"/>
  <c r="K20" i="9"/>
  <c r="M20" i="9"/>
  <c r="M26" i="9"/>
  <c r="M29" i="9"/>
  <c r="M50" i="9"/>
  <c r="Y32" i="11"/>
  <c r="AA19" i="11"/>
  <c r="W23" i="11"/>
  <c r="Y20" i="11"/>
  <c r="U23" i="11"/>
  <c r="G20" i="9"/>
  <c r="G26" i="9"/>
  <c r="G29" i="9"/>
  <c r="I26" i="9"/>
  <c r="G9" i="7"/>
  <c r="G37" i="7" s="1"/>
  <c r="G42" i="7" s="1"/>
  <c r="M82" i="15"/>
  <c r="AA21" i="11"/>
  <c r="Q23" i="11"/>
  <c r="Y34" i="11"/>
  <c r="AA28" i="11"/>
  <c r="Y23" i="11"/>
  <c r="K26" i="9"/>
  <c r="I9" i="7"/>
  <c r="I37" i="7" s="1"/>
  <c r="I42" i="7" s="1"/>
  <c r="I29" i="9"/>
  <c r="K9" i="7"/>
  <c r="K37" i="7" s="1"/>
  <c r="K42" i="7" s="1"/>
  <c r="M72" i="9"/>
  <c r="M77" i="9"/>
  <c r="M82" i="9"/>
  <c r="M69" i="9"/>
  <c r="I82" i="9"/>
  <c r="K29" i="9"/>
  <c r="E9" i="7"/>
  <c r="E37" i="7" s="1"/>
  <c r="E42" i="7" s="1"/>
  <c r="M13" i="12"/>
  <c r="K50" i="9"/>
  <c r="K72" i="9"/>
  <c r="M21" i="12"/>
  <c r="G50" i="9"/>
  <c r="G77" i="9"/>
  <c r="I69" i="9"/>
  <c r="M23" i="11"/>
  <c r="I123" i="15"/>
  <c r="I126" i="15" s="1"/>
  <c r="S20" i="11"/>
  <c r="M15" i="12"/>
  <c r="O13" i="12"/>
  <c r="O15" i="12"/>
  <c r="G82" i="9"/>
  <c r="G69" i="9"/>
  <c r="S23" i="11"/>
  <c r="AA20" i="11"/>
  <c r="M34" i="11"/>
  <c r="AA23" i="11"/>
  <c r="O21" i="12"/>
  <c r="O23" i="12"/>
  <c r="M23" i="12"/>
  <c r="K126" i="15"/>
  <c r="K77" i="9"/>
  <c r="O34" i="11"/>
  <c r="Q32" i="11"/>
  <c r="Q34" i="11"/>
  <c r="G123" i="15"/>
  <c r="G126" i="15"/>
  <c r="AA32" i="11"/>
  <c r="AA34" i="11"/>
  <c r="S34" i="11"/>
  <c r="I72" i="9" l="1"/>
  <c r="I77" i="9"/>
  <c r="G36" i="15"/>
  <c r="M36" i="15"/>
  <c r="K36" i="15"/>
  <c r="G102" i="7"/>
  <c r="G108" i="7" s="1"/>
  <c r="E102" i="7"/>
  <c r="E108" i="7" s="1"/>
  <c r="K102" i="7"/>
  <c r="K108" i="7" s="1"/>
  <c r="A139" i="7"/>
  <c r="I102" i="7"/>
  <c r="I108" i="7" s="1"/>
  <c r="A50" i="7"/>
  <c r="G128" i="15"/>
  <c r="M128" i="15"/>
  <c r="I128" i="15"/>
</calcChain>
</file>

<file path=xl/sharedStrings.xml><?xml version="1.0" encoding="utf-8"?>
<sst xmlns="http://schemas.openxmlformats.org/spreadsheetml/2006/main" count="410" uniqueCount="245">
  <si>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</si>
  <si>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</si>
  <si>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</si>
  <si>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</si>
  <si>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</si>
  <si>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</si>
  <si>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</si>
  <si>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</si>
  <si>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</si>
  <si>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</si>
  <si>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</si>
  <si>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</si>
  <si>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</si>
  <si>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</si>
  <si>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</si>
  <si>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</si>
  <si>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</si>
  <si>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</si>
  <si>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</si>
  <si>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</si>
  <si>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</si>
  <si>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</si>
  <si>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</si>
  <si>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</si>
  <si>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</si>
  <si>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</si>
  <si>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</si>
  <si>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</si>
  <si>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</si>
  <si>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</si>
  <si>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</si>
  <si>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</si>
  <si>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</si>
  <si>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</si>
  <si>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</si>
  <si>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เงินลงทุนระยะสั้น</t>
  </si>
  <si>
    <t>เงินลงทุนในบริษัทย่อย</t>
  </si>
  <si>
    <t>ภาษีเงินได้ค้างจ่าย</t>
  </si>
  <si>
    <t>เงินกู้ยืมระยะยาวจากสถาบันการเงิน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</si>
  <si>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</si>
  <si>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</si>
  <si>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</si>
  <si>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</si>
  <si>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</si>
  <si>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</si>
  <si>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</si>
  <si>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</si>
  <si>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</si>
  <si>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</si>
  <si>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</si>
  <si>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</si>
  <si>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</si>
  <si>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</si>
  <si>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</si>
  <si>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พ.ศ. 2560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</si>
  <si>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</si>
  <si>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</si>
  <si>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</si>
  <si>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</si>
  <si>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</si>
  <si>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</si>
  <si>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ของบริษัทใหญ่</t>
  </si>
  <si>
    <t>รวมส่วนของ</t>
  </si>
  <si>
    <t>เจ้าของ</t>
  </si>
  <si>
    <t>สินทรัพย์ไม่มีตัวตน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</si>
  <si>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</si>
  <si>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</si>
  <si>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</si>
  <si>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รวมส่วนของผู้เป็นเจ้าของของบริษัทใหญ่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</si>
  <si>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</si>
  <si>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</si>
  <si>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</si>
  <si>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</si>
  <si>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</si>
  <si>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</si>
  <si>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</si>
  <si>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</si>
  <si>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</si>
  <si>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</si>
  <si>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กำไรต่อหุ้นส่วนที่เป็นของ</t>
  </si>
  <si>
    <t>ผู้เป็นเจ้าของของบริษัทใหญ่ (บาท)</t>
  </si>
  <si>
    <t>ส่วนของผู้เป็นเจ้าของของบริษัทใหญ่</t>
  </si>
  <si>
    <t>ทุนที่ออก</t>
  </si>
  <si>
    <t>และชำระแล้ว</t>
  </si>
  <si>
    <t>กำไรที่ยังไม่เกิดขึ้นจริงของเงินลงทุน</t>
  </si>
  <si>
    <t>กำไรสะสม</t>
  </si>
  <si>
    <t>เงินสดจ่ายเพื่อซื้อเงินลงทุนระยะสั้น</t>
  </si>
  <si>
    <t>-</t>
  </si>
  <si>
    <t>รายการที่มิใช่เงินสด</t>
  </si>
  <si>
    <t>ซื้อสินทรัพย์ไม่มีตัวตน</t>
  </si>
  <si>
    <t>เงินฝากธนาคารที่มีข้อจำกัดในการเบิกใช้</t>
  </si>
  <si>
    <t>ส่วนของเงินกู้ยืมระยะยาวจากสถาบันการเงิน</t>
  </si>
  <si>
    <t>เงินกู้ยืมระยะยาวจากบุคคลหรือกิจการที่เกี่ยวข้องกัน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</si>
  <si>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</si>
  <si>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</si>
  <si>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</si>
  <si>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</si>
  <si>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พ.ศ. 2561</t>
  </si>
  <si>
    <t>ส่วนที่เป็นของผู้ถือหุ้นอื่นจากการรวมธุรกิจ</t>
  </si>
  <si>
    <t>ภายใต้การควบคุมเดียวกัน</t>
  </si>
  <si>
    <t>ส่วนเกิน</t>
  </si>
  <si>
    <t>มูลค่าหุ้น</t>
  </si>
  <si>
    <t>จากการรวมธุรกิจภายใต้</t>
  </si>
  <si>
    <t>รายได้จากการประกอบกิจการโรงแรม</t>
  </si>
  <si>
    <t>ต้นทุนขายและการให้บริการ</t>
  </si>
  <si>
    <t>เงินสดรับจากการขายที่ดิน อาคารและอุปกรณ์</t>
  </si>
  <si>
    <t>เงินสดรับจากการขายเงินลงทุนระยะสั้น</t>
  </si>
  <si>
    <t>เงินสดรับจากเงินกู้ยืมระยะยาวจากสถาบันการเงิน</t>
  </si>
  <si>
    <t>จ่ายคืนเงินกู้ยืมระยะยาวจากสถาบันการเงิน</t>
  </si>
  <si>
    <t>จ่ายคืนเงินกู้ยืมระยะสั้นจากบุคคลหรือกิจการที่เกี่ยวข้องกัน</t>
  </si>
  <si>
    <t>จ่ายคืนเงินกู้ยืมระยะยาวจากบุคคลหรือกิจการที่เกี่ยวข้องกัน</t>
  </si>
  <si>
    <t>จ่ายคืนเงินต้นของสัญญาเช่าการเงิน</t>
  </si>
  <si>
    <t>รวมรายได้</t>
  </si>
  <si>
    <t>ต้นทุนจากการประกอบกิจการโรงแรม</t>
  </si>
  <si>
    <t>รวมต้นทุน</t>
  </si>
  <si>
    <t>เงินสดสุทธิได้มา(ใช้ไป)จากกิจกรรมจัดหาเงิน</t>
  </si>
  <si>
    <t>สินทรัพย์ภาษีเงินได้รอการตัดบัญชี</t>
  </si>
  <si>
    <t>การตัดจำหน่ายหนี้สูญ</t>
  </si>
  <si>
    <t>รายการปรับปรุง</t>
  </si>
  <si>
    <t>ส่วนเกินจากการรวมธุรกิจภายใต้การควบคุมเดียวกัน</t>
  </si>
  <si>
    <t>ส่วนได้เสียที่ไม่มีอำนาจควบคุมเพิ่มขึ้นจากบริษัทย่อยเรียกชำระค่าหุ้น</t>
  </si>
  <si>
    <t>ส่วนที่เป็นของผู้ถือหุ้นอื่น</t>
  </si>
  <si>
    <t>ผลต่างอัตรา</t>
  </si>
  <si>
    <t>ส่วนของเงินให้กู้ยืมระยะยาวแก่กิจการที่เกี่ยวข้องกัน</t>
  </si>
  <si>
    <t>เงินสดและรายการเทียบเท่าเงินสดเพิ่มขึ้น(ลดลง)สุทธิ</t>
  </si>
  <si>
    <t xml:space="preserve">   </t>
  </si>
  <si>
    <t>ที่ถึงกำหนดชำระภายในหนึ่งปี</t>
  </si>
  <si>
    <t xml:space="preserve">(พ.ศ. 2560 : หุ้นสามัญจำนวน 6,380,000 หุ้น </t>
  </si>
  <si>
    <t xml:space="preserve">รายได้จากการขายและให้บริการ  </t>
  </si>
  <si>
    <t>เงินสดสุทธิใช้ไปในกิจกรรมลงทุน</t>
  </si>
  <si>
    <t>กำไรจากการขายเงินลงทุนระยะสั้น</t>
  </si>
  <si>
    <t>ซื้อที่ดิน อาคารและอุปกรณ์</t>
  </si>
  <si>
    <t>กำไรจากการจำหน่ายอุปกรณ์</t>
  </si>
  <si>
    <t xml:space="preserve">ที่ดิน อาคารและอุปกรณ์ </t>
  </si>
  <si>
    <t>ค่าเสื่อมราคาอาคารและอุปกรณ์</t>
  </si>
  <si>
    <t>มูลค่าที่ตราไว้หุ้นละ 100 บาท)</t>
  </si>
  <si>
    <t>จัดสรรเป็น</t>
  </si>
  <si>
    <t>ตามกฎหมาย</t>
  </si>
  <si>
    <t>ทุนสำรอง</t>
  </si>
  <si>
    <t>บริษัทย่อยจ่ายเงินปันผลก่อนการรวมธุรกิจภายใต้การควบคุมเดียวกัน</t>
  </si>
  <si>
    <t>ส่วนเกินจากการ</t>
  </si>
  <si>
    <t>รวมธุรกิจภายใต้</t>
  </si>
  <si>
    <t>(กำไร)ขาดทุนจากอัตราแลกเปลี่ยนที่ยังไม่ได้เกิดขึ้น</t>
  </si>
  <si>
    <t>เงินสดรับจากการออกหุ้นสามัญ</t>
  </si>
  <si>
    <t>จัดสรรแล้ว</t>
  </si>
  <si>
    <t>ทุนสำรองตามกฎหมาย</t>
  </si>
  <si>
    <t>จัดสรรเป็นทุนสำรอง</t>
  </si>
  <si>
    <t xml:space="preserve">ค่าเผื่อ(การกลับรายการ)การลดลงของมูลค่าสินค้า
</t>
  </si>
  <si>
    <t>ค่าเผื่อ(การกลับรายการ)สินค้าล้าสมัย</t>
  </si>
  <si>
    <t>เงินสดรับจากเงินให้กู้ยืมระยะสั้นแก่บุคคลหรือกิจการอื่น</t>
  </si>
  <si>
    <t>เงินปันผลจ่าย</t>
  </si>
  <si>
    <t>ส่วนของเงินกู้ยืมระยะยาวจากบุคคลหรือ</t>
  </si>
  <si>
    <t>กิจการที่เกี่ยวข้องกันที่ถึงกำหนดชำระภายในหนึ่งปี</t>
  </si>
  <si>
    <r>
      <t xml:space="preserve">งบแสดงฐานะการเงิน </t>
    </r>
    <r>
      <rPr>
        <sz val="13"/>
        <rFont val="Angsana New"/>
        <family val="1"/>
      </rPr>
      <t>(ต่อ)</t>
    </r>
  </si>
  <si>
    <t>แลกเปลี่ยนจาก</t>
  </si>
  <si>
    <t>การแปลงค่างบการเงิน</t>
  </si>
  <si>
    <t>องค์ประกอบอื่นของ</t>
  </si>
  <si>
    <t>หรือกิจการที่เกี่ยวข้องกัน</t>
  </si>
  <si>
    <t>เงินสดรับจากเงินกู้ยืมระยะยาวจากบุคคล</t>
  </si>
  <si>
    <t>บริษัทย่อยจ่ายเงินปันผลก่อนการรวมธุรกิจ</t>
  </si>
  <si>
    <t>การออกหุ้นสามัญเพิ่มทุนเพื่อซื้อบริษัทย่อย</t>
  </si>
  <si>
    <t>จ่ายคืนเงินสดจากตั๋วสัญญาใช้เงิน</t>
  </si>
  <si>
    <t>เงินสดจ่ายเพื่อซื้อบริษัทย่อยสุทธิจากเงินสดที่ได้มา</t>
  </si>
  <si>
    <t>ขาดทุนการตัดจำหน่ายอุปกรณ์</t>
  </si>
  <si>
    <t>ส่วนของหนี้สินตามสัญญาเช่าการเงิน</t>
  </si>
  <si>
    <t>หนี้สินตามสัญญาเช่าการเงิน</t>
  </si>
  <si>
    <t>ขาดทุนจากทำลายสินค้าคงเหลือ</t>
  </si>
  <si>
    <t>เงินสดจ่ายจากเงินให้กู้ยืมระยะยาวแก่กิจการที่เกี่ยวข้องกัน</t>
  </si>
  <si>
    <t>รายการที่จะจัดประเภทรายการใหม่ไปยัง</t>
  </si>
  <si>
    <t>กำไรหรือขาดทุนในภายหลัง</t>
  </si>
  <si>
    <t>เงินสดรับจากเงินกู้ยืมระยะสั้นจากบุคคล</t>
  </si>
  <si>
    <t>บริษัท อาร์ แอนด์ บี ฟู้ด ซัพพลาย จำกัด (มหาชน)</t>
  </si>
  <si>
    <t xml:space="preserve">หุ้นสามัญจำนวน 1,480,000,000 หุ้น </t>
  </si>
  <si>
    <t xml:space="preserve">ชำระเต็มมูลค่าแล้วหุ้นละ 1 บาท </t>
  </si>
  <si>
    <t xml:space="preserve">หุ้นสามัญจำนวน 2,000,000,000 หุ้น </t>
  </si>
  <si>
    <t xml:space="preserve">มูลค่าที่ตราไว้หุ้นละ 1 บาท </t>
  </si>
  <si>
    <t>เงินกู้ยืมระยะสั้นจากบุคคลหรือกิจการที่เกี่ยวข้องกัน</t>
  </si>
  <si>
    <t>เงินสดรับจากตั๋วสัญญาใช้เงิน</t>
  </si>
  <si>
    <r>
      <rPr>
        <u/>
        <sz val="12"/>
        <rFont val="Angsana New"/>
        <family val="1"/>
      </rPr>
      <t>หัก</t>
    </r>
    <r>
      <rPr>
        <sz val="12"/>
        <rFont val="Angsana New"/>
        <family val="1"/>
      </rPr>
      <t xml:space="preserve">   เงินจ่ายผลประโยชน์พนักงาน</t>
    </r>
  </si>
  <si>
    <r>
      <t>หัก</t>
    </r>
    <r>
      <rPr>
        <sz val="12"/>
        <rFont val="Angsana New"/>
        <family val="1"/>
      </rPr>
      <t xml:space="preserve">   ดอกเบี้ยจ่าย</t>
    </r>
  </si>
  <si>
    <r>
      <rPr>
        <u/>
        <sz val="12"/>
        <rFont val="Angsana New"/>
        <family val="1"/>
      </rPr>
      <t>หัก</t>
    </r>
    <r>
      <rPr>
        <sz val="12"/>
        <rFont val="Angsana New"/>
        <family val="1"/>
      </rPr>
      <t xml:space="preserve">   จ่ายภาษีเงินได้</t>
    </r>
  </si>
  <si>
    <t>กำไรจากอัตราแลกเปลี่ยนของเงินสดและ</t>
  </si>
  <si>
    <t>รายการเทียบเท่าเงินสด</t>
  </si>
  <si>
    <t>เงินสดสุทธิได้มาจากกิจกรรมดำเนินงาน</t>
  </si>
  <si>
    <t>อำนาจควบคุม</t>
  </si>
  <si>
    <t>ส่วนได้เสียที่ไม่มี</t>
  </si>
  <si>
    <t>ณ วันที่ 31 ธันวาคม พ.ศ. 2561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</si>
  <si>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</si>
  <si>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งบการเงินรวม</t>
  </si>
  <si>
    <t>งบการเงินเฉพาะกิจการ</t>
  </si>
  <si>
    <t xml:space="preserve">งบกำไรขาดทุนเบ็ดเสร็จ </t>
  </si>
  <si>
    <r>
      <t xml:space="preserve">งบกำไรขาดทุนเบ็ดเสร็จ </t>
    </r>
    <r>
      <rPr>
        <sz val="13"/>
        <rFont val="Angsana New"/>
        <family val="1"/>
      </rPr>
      <t>(ต่อ)</t>
    </r>
  </si>
  <si>
    <t>งบแสดงการเปลี่ยนแปลงส่วนของเจ้าของ</t>
  </si>
  <si>
    <r>
      <t xml:space="preserve">งบแสดงการเปลี่ยนแปลงส่วนของเจ้าของ </t>
    </r>
    <r>
      <rPr>
        <sz val="13"/>
        <rFont val="Angsana New"/>
        <family val="1"/>
      </rPr>
      <t>(ต่อ)</t>
    </r>
  </si>
  <si>
    <t>สำหรับปีสิ้นสุดวันที่ 31 ธันวาคม พ.ศ. 2561</t>
  </si>
  <si>
    <t>ยอดคงเหลือสิ้นปี ณ วันที่ 31 ธันวาคม พ.ศ. 2560</t>
  </si>
  <si>
    <t>ยอดคงเหลือสิ้นปี ณ วันที่ 31 ธันวาคม พ.ศ. 2561</t>
  </si>
  <si>
    <t>การเปลี่ยนแปลงในส่วนของเจ้าของสำหรับปี</t>
  </si>
  <si>
    <t>กำไรเบ็ดเสร็จรวมสำหรับปี</t>
  </si>
  <si>
    <t>กำไรสำหรับปี</t>
  </si>
  <si>
    <t>กำไรเบ็ดเสร็จอื่นสุทธิสำหรับปี</t>
  </si>
  <si>
    <t>ยอดคงเหลือต้นปี วันที่ 1 มกราคม พ.ศ. 2561</t>
  </si>
  <si>
    <t>ยอดคงเหลือต้นปี ณ วันที่ 1 มกราคม พ.ศ. 2560</t>
  </si>
  <si>
    <t>ยอดคงเหลือต้นปี ณ วันที่ 1 มกราคม พ.ศ. 2561</t>
  </si>
  <si>
    <t>เงินสดและรายการเทียบเท่าเงินสดวันต้นปี</t>
  </si>
  <si>
    <t>เงินสดและรายการเทียบเท่าเงินสดวันสิ้นปี</t>
  </si>
  <si>
    <t>เงินเบิกเกินบัญชีธนาคารวันสิ้นปี</t>
  </si>
  <si>
    <t>งบกระแสเงินสด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</si>
  <si>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</si>
  <si>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</t>
  </si>
  <si>
    <t>กำไร(ขาดทุน)จากการประมาณการ</t>
  </si>
  <si>
    <t>ตามหลักคณิตศาสตร์ประกันภัย</t>
  </si>
  <si>
    <t>ค่าใช้จ่าย(รายได้)ภาษีเงินได้ของกำไร(ขาดทุน)</t>
  </si>
  <si>
    <t>จากการประมาณการตามหลักคณิตศาสตร์ประกันภัย</t>
  </si>
  <si>
    <t xml:space="preserve">ยังกำไรหรือขาดทุนในภายหลัง </t>
  </si>
  <si>
    <t xml:space="preserve">การเพิ่มหุ้นสามัญ </t>
  </si>
  <si>
    <t>การเพิ่มหุ้นสามัญ</t>
  </si>
  <si>
    <t xml:space="preserve">จัดสรรเป็นทุนสำรองตามกฎหมาย </t>
  </si>
  <si>
    <t xml:space="preserve">จ่ายเงินปันผล </t>
  </si>
  <si>
    <t xml:space="preserve">                            กรรมการ    …………………………………………………………………</t>
  </si>
  <si>
    <t>เงินสดรับจากเงินให้กู้ยืมระยะยาวแก่บุคคลหรือกิจการที่เกี่ยวข้องกัน</t>
  </si>
  <si>
    <t>(ตามที่ปรับใหม่)</t>
  </si>
  <si>
    <t xml:space="preserve">ยอดคงเหลือที่ต้นปี วันที่ 1 มกราคม พ.ศ. 2560 </t>
  </si>
  <si>
    <t>เงินเบิกเกินบัญชีธนาคารวันต้นปี</t>
  </si>
  <si>
    <r>
      <t xml:space="preserve">งบกระแสเงินสด </t>
    </r>
    <r>
      <rPr>
        <sz val="13"/>
        <rFont val="Angsana New"/>
        <family val="1"/>
      </rPr>
      <t>(ต่อ)</t>
    </r>
  </si>
  <si>
    <t>หนี้สงสัยจะสูญ</t>
  </si>
  <si>
    <t>เงินกู้ยืมระยะสั้นจากสถาบันการเงิน</t>
  </si>
  <si>
    <t>เงินสดรับชำระค่าหุ้นของบริษัทย่อยจากส่วนได้เสียที่ไม่มีอำนาจควบคุม</t>
  </si>
  <si>
    <t>เงินสดรับจากเงินให้กู้ยืมระยะสั้นแก่บุคคลหรือกิจการเกี่ยวข้องกัน</t>
  </si>
  <si>
    <t>ซื้อที่ดิน อาคารและอุปกรณ์จากสัญญาเช่าทางการเงิน</t>
  </si>
  <si>
    <t>อสังหาริมทรัพย์เพื่อการลงทุน</t>
  </si>
  <si>
    <t>11, 30</t>
  </si>
  <si>
    <t>4, 26</t>
  </si>
  <si>
    <t>การรวมธุรกิจภายใต้การควบคุมเดียวกัน (หมายเหตุ 29)</t>
  </si>
  <si>
    <t>การเพิ่มหุ้นสามัญ (หมายเหตุ 21)</t>
  </si>
  <si>
    <t>จัดสรรเป็นทุนสำรองตามกฎหมาย (หมายเหตุ 22)</t>
  </si>
  <si>
    <t>จ่ายเงินปันผล (หมายเหตุ 23)</t>
  </si>
  <si>
    <t>10, 26</t>
  </si>
  <si>
    <t>ภายใต้การควบคุมเดียวกัน (หมายเหตุ 29)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</si>
  <si>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</si>
  <si>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</si>
  <si>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14, 15</t>
  </si>
  <si>
    <t>การโอนจากอาคารและส่วนปรับปรุงอาคารไปยัง</t>
  </si>
  <si>
    <t>รายได้ค่าเช่าจากอสังหาริมทรัพย์เพื่อการลงทุน</t>
  </si>
  <si>
    <t>เงินสดรับจากการให้เช่าอสังหาริมทรัพย์เพื่อการลงทุน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</si>
</sst>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</numFmts>
  <fonts count="13" x14ac:knownFonts="1"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b/>
      <sz val="13"/>
      <name val="Angsana New"/>
      <family val="1"/>
    </font>
    <font>
      <sz val="13"/>
      <name val="Angsana New"/>
      <family val="1"/>
    </font>
    <font>
      <sz val="10"/>
      <name val="Times New Roman"/>
      <family val="1"/>
      <charset val="22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u/>
      <sz val="13"/>
      <name val="Angsana New"/>
      <family val="1"/>
    </font>
    <font>
      <sz val="13"/>
      <color theme="0"/>
      <name val="Angsana New"/>
      <family val="1"/>
    </font>
    <font>
      <i/>
      <sz val="13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u/>
      <sz val="12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1">
    <xf numFmtId="0" fontId="0" fillId="0" borderId="0"/>
    <xf numFmtId="0" fontId="4" fillId="0" borderId="0"/>
    <xf numFmtId="0" fontId="1" fillId="0" borderId="0" applyFont="0" applyAlignment="0">
      <alignment horizontal="center"/>
    </xf>
    <xf numFmtId="43" fontId="5" fillId="0" borderId="0" applyFont="0" applyFill="0" applyBorder="0" applyAlignment="0" applyProtection="0"/>
    <xf numFmtId="0" fontId="6" fillId="0" borderId="0"/>
    <xf numFmtId="0" fontId="1" fillId="0" borderId="0" applyFont="0" applyAlignment="0">
      <alignment horizontal="center"/>
    </xf>
    <xf numFmtId="0" fontId="5" fillId="0" borderId="0"/>
    <xf numFmtId="0" fontId="6" fillId="0" borderId="0"/>
    <xf numFmtId="0" fontId="6" fillId="0" borderId="0"/>
    <xf numFmtId="0" fontId="1" fillId="0" borderId="0" applyFont="0" applyAlignment="0">
      <alignment horizontal="center"/>
    </xf>
    <xf numFmtId="0" fontId="6" fillId="0" borderId="0"/>
  </cellStyleXfs>
  <cellXfs count="209">
    <xf numFmtId="0" fontId="0" fillId="0" borderId="0" xfId="0"/>
    <xf numFmtId="4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43" fontId="3" fillId="0" borderId="0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2" fillId="0" borderId="0" xfId="0" quotePrefix="1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left" vertical="center"/>
    </xf>
    <xf numFmtId="0" fontId="2" fillId="0" borderId="0" xfId="0" quotePrefix="1" applyFont="1" applyFill="1" applyAlignment="1">
      <alignment horizontal="left" vertical="center"/>
    </xf>
    <xf numFmtId="0" fontId="3" fillId="0" borderId="1" xfId="0" quotePrefix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3" fontId="3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43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3" fillId="0" borderId="5" xfId="0" quotePrefix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43" fontId="3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5" xfId="0" quotePrefix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Font="1" applyFill="1" applyAlignment="1">
      <alignment vertical="center"/>
    </xf>
    <xf numFmtId="43" fontId="3" fillId="0" borderId="0" xfId="0" quotePrefix="1" applyNumberFormat="1" applyFont="1" applyFill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3" fontId="3" fillId="0" borderId="0" xfId="0" applyNumberFormat="1" applyFont="1" applyFill="1" applyAlignment="1">
      <alignment vertical="center"/>
    </xf>
    <xf numFmtId="0" fontId="2" fillId="0" borderId="0" xfId="0" applyFont="1" applyFill="1"/>
    <xf numFmtId="164" fontId="8" fillId="0" borderId="0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164" fontId="3" fillId="0" borderId="1" xfId="0" quotePrefix="1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164" fontId="3" fillId="0" borderId="6" xfId="0" applyNumberFormat="1" applyFont="1" applyFill="1" applyBorder="1" applyAlignment="1">
      <alignment vertical="center"/>
    </xf>
    <xf numFmtId="167" fontId="3" fillId="0" borderId="6" xfId="0" applyNumberFormat="1" applyFont="1" applyFill="1" applyBorder="1" applyAlignment="1">
      <alignment vertical="center"/>
    </xf>
    <xf numFmtId="165" fontId="10" fillId="0" borderId="0" xfId="0" quotePrefix="1" applyNumberFormat="1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horizontal="centerContinuous" vertical="center"/>
    </xf>
    <xf numFmtId="165" fontId="10" fillId="0" borderId="0" xfId="0" applyNumberFormat="1" applyFont="1" applyFill="1" applyAlignment="1">
      <alignment horizontal="right" vertical="center"/>
    </xf>
    <xf numFmtId="43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/>
    </xf>
    <xf numFmtId="43" fontId="10" fillId="0" borderId="0" xfId="0" quotePrefix="1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left" vertical="center"/>
    </xf>
    <xf numFmtId="165" fontId="11" fillId="0" borderId="0" xfId="0" applyNumberFormat="1" applyFont="1" applyFill="1" applyAlignment="1">
      <alignment horizontal="left" vertical="center"/>
    </xf>
    <xf numFmtId="169" fontId="11" fillId="0" borderId="0" xfId="3" applyNumberFormat="1" applyFont="1" applyFill="1" applyAlignment="1">
      <alignment vertical="center"/>
    </xf>
    <xf numFmtId="164" fontId="11" fillId="0" borderId="0" xfId="0" applyNumberFormat="1" applyFont="1" applyFill="1" applyAlignment="1">
      <alignment horizontal="right" vertical="center" wrapText="1"/>
    </xf>
    <xf numFmtId="164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top" wrapText="1"/>
    </xf>
    <xf numFmtId="0" fontId="11" fillId="0" borderId="0" xfId="4" applyFont="1" applyFill="1" applyAlignment="1">
      <alignment vertical="top"/>
    </xf>
    <xf numFmtId="165" fontId="11" fillId="0" borderId="0" xfId="0" quotePrefix="1" applyNumberFormat="1" applyFont="1" applyFill="1" applyAlignment="1">
      <alignment horizontal="left" vertical="center"/>
    </xf>
    <xf numFmtId="0" fontId="11" fillId="0" borderId="0" xfId="0" quotePrefix="1" applyFont="1" applyFill="1" applyAlignment="1">
      <alignment horizontal="left" vertical="center"/>
    </xf>
    <xf numFmtId="164" fontId="11" fillId="0" borderId="5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left" vertical="center"/>
    </xf>
    <xf numFmtId="164" fontId="11" fillId="0" borderId="1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center" vertical="center"/>
    </xf>
    <xf numFmtId="164" fontId="11" fillId="0" borderId="0" xfId="0" quotePrefix="1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165" fontId="10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vertical="top"/>
    </xf>
    <xf numFmtId="164" fontId="10" fillId="0" borderId="0" xfId="0" applyNumberFormat="1" applyFont="1" applyFill="1" applyAlignment="1">
      <alignment horizontal="right" vertical="top"/>
    </xf>
    <xf numFmtId="43" fontId="10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right" vertical="top"/>
    </xf>
    <xf numFmtId="43" fontId="10" fillId="0" borderId="0" xfId="0" quotePrefix="1" applyNumberFormat="1" applyFont="1" applyFill="1" applyAlignment="1">
      <alignment horizontal="right" vertical="top"/>
    </xf>
    <xf numFmtId="0" fontId="10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164" fontId="11" fillId="0" borderId="0" xfId="0" quotePrefix="1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164" fontId="11" fillId="0" borderId="5" xfId="0" quotePrefix="1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164" fontId="11" fillId="0" borderId="1" xfId="0" applyNumberFormat="1" applyFont="1" applyFill="1" applyBorder="1" applyAlignment="1">
      <alignment horizontal="right" vertical="top"/>
    </xf>
    <xf numFmtId="165" fontId="10" fillId="0" borderId="0" xfId="0" applyNumberFormat="1" applyFont="1" applyFill="1" applyBorder="1" applyAlignment="1">
      <alignment vertical="top"/>
    </xf>
    <xf numFmtId="165" fontId="11" fillId="0" borderId="0" xfId="0" applyNumberFormat="1" applyFont="1" applyFill="1" applyBorder="1" applyAlignment="1">
      <alignment vertical="top"/>
    </xf>
    <xf numFmtId="165" fontId="11" fillId="0" borderId="0" xfId="4" applyNumberFormat="1" applyFont="1" applyFill="1" applyBorder="1" applyAlignment="1">
      <alignment vertical="top"/>
    </xf>
    <xf numFmtId="165" fontId="11" fillId="0" borderId="0" xfId="4" quotePrefix="1" applyNumberFormat="1" applyFont="1" applyFill="1" applyBorder="1" applyAlignment="1">
      <alignment vertical="top"/>
    </xf>
    <xf numFmtId="0" fontId="11" fillId="0" borderId="0" xfId="4" applyFont="1" applyFill="1" applyBorder="1" applyAlignment="1">
      <alignment vertical="top"/>
    </xf>
    <xf numFmtId="164" fontId="11" fillId="0" borderId="5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right" vertical="center"/>
    </xf>
    <xf numFmtId="165" fontId="11" fillId="0" borderId="0" xfId="0" quotePrefix="1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164" fontId="11" fillId="0" borderId="4" xfId="0" applyNumberFormat="1" applyFont="1" applyFill="1" applyBorder="1" applyAlignment="1">
      <alignment horizontal="right" vertical="center"/>
    </xf>
    <xf numFmtId="164" fontId="11" fillId="0" borderId="2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43" fontId="11" fillId="0" borderId="0" xfId="3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vertical="center"/>
    </xf>
    <xf numFmtId="164" fontId="10" fillId="0" borderId="0" xfId="2" applyNumberFormat="1" applyFont="1" applyFill="1" applyAlignment="1">
      <alignment horizontal="right" vertical="center"/>
    </xf>
    <xf numFmtId="168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2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43" fontId="11" fillId="0" borderId="0" xfId="0" applyNumberFormat="1" applyFont="1" applyFill="1" applyBorder="1" applyAlignment="1">
      <alignment horizontal="right" vertical="center" wrapText="1"/>
    </xf>
    <xf numFmtId="164" fontId="11" fillId="0" borderId="5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5" xfId="2" quotePrefix="1" applyFont="1" applyFill="1" applyBorder="1" applyAlignment="1">
      <alignment horizontal="left" vertical="center"/>
    </xf>
    <xf numFmtId="43" fontId="11" fillId="0" borderId="0" xfId="3" applyFont="1" applyFill="1" applyAlignment="1">
      <alignment horizontal="right" vertical="center"/>
    </xf>
    <xf numFmtId="43" fontId="3" fillId="0" borderId="0" xfId="3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horizontal="left" vertical="center"/>
    </xf>
    <xf numFmtId="165" fontId="2" fillId="0" borderId="0" xfId="0" quotePrefix="1" applyNumberFormat="1" applyFont="1" applyFill="1" applyAlignment="1">
      <alignment horizontal="left"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/>
    </xf>
    <xf numFmtId="165" fontId="3" fillId="0" borderId="1" xfId="0" quotePrefix="1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centerContinuous" vertical="center"/>
    </xf>
    <xf numFmtId="164" fontId="3" fillId="0" borderId="1" xfId="0" applyNumberFormat="1" applyFont="1" applyFill="1" applyBorder="1" applyAlignment="1">
      <alignment horizontal="centerContinuous" vertical="center"/>
    </xf>
    <xf numFmtId="165" fontId="3" fillId="0" borderId="1" xfId="0" applyNumberFormat="1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8" fontId="10" fillId="0" borderId="5" xfId="1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5" fontId="11" fillId="0" borderId="0" xfId="4" applyNumberFormat="1" applyFont="1" applyFill="1" applyAlignment="1">
      <alignment horizontal="center" vertical="top"/>
    </xf>
  </cellXfs>
  <cellStyles count="11">
    <cellStyle name="Comma" xfId="3" builtinId="3"/>
    <cellStyle name="Normal" xfId="0" builtinId="0"/>
    <cellStyle name="Normal 3 3" xfId="10"/>
    <cellStyle name="Normal 3_CF MNR Q1 10" xfId="7"/>
    <cellStyle name="Normal 4 5" xfId="8"/>
    <cellStyle name="Normal 5" xfId="6"/>
    <cellStyle name="Normal 6 2" xfId="4"/>
    <cellStyle name="Normal 7" xfId="2"/>
    <cellStyle name="Normal 8" xfId="5"/>
    <cellStyle name="Normal 8 3 5" xfId="9"/>
    <cellStyle name="Normal_Akara_June Eng09" xfId="1"/>
  </cellStyles>
  <dxfs count="0"/>
  <tableStyles count="0" defaultTableStyle="TableStyleMedium2" defaultPivotStyle="PivotStyleLight16"/>
  <colors>
    <mruColors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tabSelected="1" topLeftCell="A16" zoomScale="115" zoomScaleNormal="115" zoomScaleSheetLayoutView="130" workbookViewId="0">
      <selection activeCell="D23" sqref="D23"/>
    </sheetView>
  </sheetViews>
  <sheetFormatPr defaultColWidth="10.28515625" defaultRowHeight="20.100000000000001" customHeight="1" x14ac:dyDescent="0.5"/>
  <cols>
    <col min="1" max="3" width="1.7109375" style="8" customWidth="1"/>
    <col min="4" max="4" width="34.28515625" style="8" customWidth="1"/>
    <col min="5" max="5" width="6.7109375" style="198" customWidth="1"/>
    <col min="6" max="6" width="0.85546875" style="8" customWidth="1"/>
    <col min="7" max="7" width="12.5703125" style="44" customWidth="1"/>
    <col min="8" max="8" width="0.85546875" style="43" customWidth="1"/>
    <col min="9" max="9" width="12.5703125" style="44" customWidth="1"/>
    <col min="10" max="10" width="0.85546875" style="8" customWidth="1"/>
    <col min="11" max="11" width="12.5703125" style="44" customWidth="1"/>
    <col min="12" max="12" width="0.85546875" style="43" customWidth="1"/>
    <col min="13" max="13" width="12.5703125" style="44" customWidth="1"/>
    <col min="14" max="16384" width="10.28515625" style="8"/>
  </cols>
  <sheetData>
    <row r="1" spans="1:13" ht="19.149999999999999" customHeight="1" x14ac:dyDescent="0.5">
      <c r="A1" s="24" t="s">
        <v>171</v>
      </c>
      <c r="E1" s="8"/>
    </row>
    <row r="2" spans="1:13" ht="20.100000000000001" customHeight="1" x14ac:dyDescent="0.5">
      <c r="A2" s="24" t="s">
        <v>0</v>
      </c>
      <c r="E2" s="8"/>
    </row>
    <row r="3" spans="1:13" s="10" customFormat="1" ht="20.100000000000001" customHeight="1" x14ac:dyDescent="0.5">
      <c r="A3" s="54" t="s">
        <v>186</v>
      </c>
      <c r="B3" s="14"/>
      <c r="C3" s="14"/>
      <c r="D3" s="14"/>
      <c r="E3" s="14"/>
      <c r="F3" s="14"/>
      <c r="G3" s="45"/>
      <c r="H3" s="55"/>
      <c r="I3" s="45"/>
      <c r="J3" s="14"/>
      <c r="K3" s="45"/>
      <c r="L3" s="55"/>
      <c r="M3" s="45"/>
    </row>
    <row r="4" spans="1:13" ht="20.100000000000001" customHeight="1" x14ac:dyDescent="0.5">
      <c r="A4" s="56"/>
      <c r="G4" s="5"/>
      <c r="I4" s="5"/>
      <c r="J4" s="49"/>
      <c r="K4" s="5"/>
      <c r="L4" s="44"/>
      <c r="M4" s="5"/>
    </row>
    <row r="5" spans="1:13" s="10" customFormat="1" ht="20.100000000000001" customHeight="1" x14ac:dyDescent="0.5">
      <c r="G5" s="199" t="s">
        <v>188</v>
      </c>
      <c r="H5" s="199"/>
      <c r="I5" s="199"/>
      <c r="K5" s="199" t="s">
        <v>189</v>
      </c>
      <c r="L5" s="199"/>
      <c r="M5" s="199"/>
    </row>
    <row r="6" spans="1:13" ht="20.100000000000001" customHeight="1" x14ac:dyDescent="0.5">
      <c r="A6" s="57"/>
      <c r="E6" s="58"/>
      <c r="F6" s="6"/>
      <c r="G6" s="42" t="s">
        <v>97</v>
      </c>
      <c r="H6" s="59"/>
      <c r="I6" s="42" t="s">
        <v>54</v>
      </c>
      <c r="J6" s="6"/>
      <c r="K6" s="42" t="s">
        <v>97</v>
      </c>
      <c r="L6" s="59"/>
      <c r="M6" s="42" t="s">
        <v>54</v>
      </c>
    </row>
    <row r="7" spans="1:13" ht="20.100000000000001" customHeight="1" x14ac:dyDescent="0.5">
      <c r="A7" s="57"/>
      <c r="E7" s="60" t="s">
        <v>1</v>
      </c>
      <c r="F7" s="24"/>
      <c r="G7" s="61" t="s">
        <v>2</v>
      </c>
      <c r="H7" s="62"/>
      <c r="I7" s="61" t="s">
        <v>2</v>
      </c>
      <c r="J7" s="24"/>
      <c r="K7" s="61" t="s">
        <v>2</v>
      </c>
      <c r="L7" s="62"/>
      <c r="M7" s="61" t="s">
        <v>2</v>
      </c>
    </row>
    <row r="8" spans="1:13" ht="8.1" customHeight="1" x14ac:dyDescent="0.5">
      <c r="A8" s="57"/>
      <c r="E8" s="63"/>
      <c r="F8" s="24"/>
      <c r="G8" s="17"/>
      <c r="H8" s="62"/>
      <c r="I8" s="17"/>
      <c r="J8" s="24"/>
      <c r="K8" s="17"/>
      <c r="L8" s="62"/>
      <c r="M8" s="17"/>
    </row>
    <row r="9" spans="1:13" ht="20.100000000000001" customHeight="1" x14ac:dyDescent="0.5">
      <c r="A9" s="6" t="s">
        <v>3</v>
      </c>
      <c r="E9" s="63"/>
      <c r="F9" s="24"/>
      <c r="G9" s="17"/>
      <c r="H9" s="62"/>
      <c r="I9" s="17"/>
      <c r="J9" s="24"/>
      <c r="K9" s="17"/>
      <c r="L9" s="62"/>
      <c r="M9" s="17"/>
    </row>
    <row r="10" spans="1:13" ht="8.1" customHeight="1" x14ac:dyDescent="0.5">
      <c r="A10" s="57"/>
      <c r="E10" s="63"/>
      <c r="F10" s="24"/>
      <c r="G10" s="17"/>
      <c r="H10" s="62"/>
      <c r="I10" s="17"/>
      <c r="J10" s="24"/>
      <c r="K10" s="17"/>
      <c r="L10" s="62"/>
      <c r="M10" s="17"/>
    </row>
    <row r="11" spans="1:13" ht="20.100000000000001" customHeight="1" x14ac:dyDescent="0.5">
      <c r="A11" s="6" t="s">
        <v>4</v>
      </c>
    </row>
    <row r="12" spans="1:13" ht="8.1" customHeight="1" x14ac:dyDescent="0.5">
      <c r="A12" s="6"/>
    </row>
    <row r="13" spans="1:13" ht="20.100000000000001" customHeight="1" x14ac:dyDescent="0.5">
      <c r="A13" s="64" t="s">
        <v>5</v>
      </c>
      <c r="E13" s="41">
        <v>8</v>
      </c>
      <c r="G13" s="5">
        <v>249418066</v>
      </c>
      <c r="I13" s="5">
        <v>219874614</v>
      </c>
      <c r="J13" s="49"/>
      <c r="K13" s="5">
        <v>92832321</v>
      </c>
      <c r="L13" s="44"/>
      <c r="M13" s="5">
        <v>111231402</v>
      </c>
    </row>
    <row r="14" spans="1:13" ht="20.100000000000001" customHeight="1" x14ac:dyDescent="0.5">
      <c r="A14" s="64" t="s">
        <v>35</v>
      </c>
      <c r="E14" s="41">
        <v>9</v>
      </c>
      <c r="G14" s="5">
        <v>13185082</v>
      </c>
      <c r="I14" s="5">
        <v>43521120</v>
      </c>
      <c r="J14" s="49"/>
      <c r="K14" s="5">
        <v>0</v>
      </c>
      <c r="L14" s="44"/>
      <c r="M14" s="5">
        <v>30118351</v>
      </c>
    </row>
    <row r="15" spans="1:13" ht="20.100000000000001" customHeight="1" x14ac:dyDescent="0.5">
      <c r="A15" s="56" t="s">
        <v>6</v>
      </c>
      <c r="E15" s="41">
        <v>10</v>
      </c>
      <c r="G15" s="5">
        <v>636121711</v>
      </c>
      <c r="I15" s="5">
        <v>623110771</v>
      </c>
      <c r="J15" s="49"/>
      <c r="K15" s="5">
        <v>483120804</v>
      </c>
      <c r="L15" s="44"/>
      <c r="M15" s="5">
        <v>467100320</v>
      </c>
    </row>
    <row r="16" spans="1:13" ht="20.100000000000001" customHeight="1" x14ac:dyDescent="0.5">
      <c r="A16" s="64" t="s">
        <v>123</v>
      </c>
      <c r="E16" s="41"/>
      <c r="G16" s="5"/>
      <c r="I16" s="5"/>
      <c r="J16" s="49"/>
      <c r="K16" s="5"/>
      <c r="L16" s="44"/>
      <c r="M16" s="5"/>
    </row>
    <row r="17" spans="1:16" ht="20.100000000000001" customHeight="1" x14ac:dyDescent="0.5">
      <c r="B17" s="8" t="s">
        <v>126</v>
      </c>
      <c r="E17" s="41" t="s">
        <v>231</v>
      </c>
      <c r="G17" s="5">
        <v>0</v>
      </c>
      <c r="H17" s="1"/>
      <c r="I17" s="44">
        <v>0</v>
      </c>
      <c r="K17" s="5">
        <v>30500000</v>
      </c>
      <c r="M17" s="44">
        <v>19083333</v>
      </c>
    </row>
    <row r="18" spans="1:16" ht="20.100000000000001" customHeight="1" x14ac:dyDescent="0.5">
      <c r="A18" s="56" t="s">
        <v>34</v>
      </c>
      <c r="E18" s="41">
        <v>12</v>
      </c>
      <c r="G18" s="5">
        <v>746038948</v>
      </c>
      <c r="I18" s="5">
        <v>647984963</v>
      </c>
      <c r="J18" s="49"/>
      <c r="K18" s="5">
        <v>483741742</v>
      </c>
      <c r="L18" s="44"/>
      <c r="M18" s="5">
        <v>414587928</v>
      </c>
    </row>
    <row r="19" spans="1:16" ht="20.100000000000001" customHeight="1" x14ac:dyDescent="0.5">
      <c r="A19" s="64" t="s">
        <v>7</v>
      </c>
      <c r="G19" s="45">
        <v>3389613</v>
      </c>
      <c r="H19" s="1"/>
      <c r="I19" s="45">
        <v>5048843</v>
      </c>
      <c r="J19" s="49"/>
      <c r="K19" s="45">
        <v>1910468</v>
      </c>
      <c r="L19" s="44"/>
      <c r="M19" s="45">
        <v>2910465</v>
      </c>
    </row>
    <row r="20" spans="1:16" ht="8.1" customHeight="1" x14ac:dyDescent="0.5">
      <c r="A20" s="57"/>
      <c r="E20" s="63"/>
      <c r="F20" s="24"/>
      <c r="G20" s="17"/>
      <c r="H20" s="62"/>
      <c r="I20" s="17"/>
      <c r="J20" s="24"/>
      <c r="K20" s="17"/>
      <c r="L20" s="62"/>
      <c r="M20" s="17"/>
    </row>
    <row r="21" spans="1:16" ht="20.100000000000001" customHeight="1" x14ac:dyDescent="0.5">
      <c r="A21" s="29" t="s">
        <v>8</v>
      </c>
      <c r="G21" s="45">
        <f>SUM(G13:G19)</f>
        <v>1648153420</v>
      </c>
      <c r="H21" s="1"/>
      <c r="I21" s="45">
        <f>SUM(I13:I19)</f>
        <v>1539540311</v>
      </c>
      <c r="K21" s="45">
        <f>SUM(K13:K19)</f>
        <v>1092105335</v>
      </c>
      <c r="L21" s="1"/>
      <c r="M21" s="45">
        <f>SUM(M13:M19)</f>
        <v>1045031799</v>
      </c>
    </row>
    <row r="22" spans="1:16" ht="20.100000000000001" customHeight="1" x14ac:dyDescent="0.5">
      <c r="A22" s="65"/>
      <c r="E22" s="66"/>
      <c r="F22" s="67"/>
      <c r="H22" s="68"/>
      <c r="J22" s="67"/>
      <c r="L22" s="68"/>
    </row>
    <row r="23" spans="1:16" ht="20.100000000000001" customHeight="1" x14ac:dyDescent="0.5">
      <c r="A23" s="6" t="s">
        <v>9</v>
      </c>
      <c r="E23" s="66"/>
      <c r="F23" s="67"/>
      <c r="H23" s="68"/>
      <c r="J23" s="67"/>
      <c r="L23" s="68"/>
    </row>
    <row r="24" spans="1:16" ht="8.1" customHeight="1" x14ac:dyDescent="0.5">
      <c r="A24" s="6"/>
      <c r="E24" s="66"/>
      <c r="F24" s="67"/>
      <c r="H24" s="68"/>
      <c r="J24" s="67"/>
      <c r="L24" s="68"/>
    </row>
    <row r="25" spans="1:16" ht="20.100000000000001" customHeight="1" x14ac:dyDescent="0.5">
      <c r="A25" s="56" t="s">
        <v>90</v>
      </c>
      <c r="E25" s="66"/>
      <c r="F25" s="67"/>
      <c r="G25" s="44">
        <v>9159700</v>
      </c>
      <c r="H25" s="68"/>
      <c r="I25" s="44">
        <v>8658000</v>
      </c>
      <c r="J25" s="67"/>
      <c r="K25" s="44">
        <v>0</v>
      </c>
      <c r="L25" s="68"/>
      <c r="M25" s="44">
        <v>0</v>
      </c>
    </row>
    <row r="26" spans="1:16" ht="20.100000000000001" customHeight="1" x14ac:dyDescent="0.5">
      <c r="A26" s="56" t="s">
        <v>36</v>
      </c>
      <c r="E26" s="180">
        <v>13</v>
      </c>
      <c r="G26" s="44">
        <v>0</v>
      </c>
      <c r="I26" s="44">
        <v>0</v>
      </c>
      <c r="J26" s="49"/>
      <c r="K26" s="5">
        <v>715465045</v>
      </c>
      <c r="L26" s="44"/>
      <c r="M26" s="5">
        <v>687923209</v>
      </c>
    </row>
    <row r="27" spans="1:16" ht="20.100000000000001" customHeight="1" x14ac:dyDescent="0.5">
      <c r="A27" s="56" t="s">
        <v>230</v>
      </c>
      <c r="E27" s="180">
        <v>14</v>
      </c>
      <c r="G27" s="44">
        <v>0</v>
      </c>
      <c r="I27" s="44">
        <v>0</v>
      </c>
      <c r="J27" s="49"/>
      <c r="K27" s="5">
        <v>76576127</v>
      </c>
      <c r="L27" s="44"/>
      <c r="M27" s="5">
        <v>0</v>
      </c>
      <c r="O27" s="197"/>
      <c r="P27" s="13"/>
    </row>
    <row r="28" spans="1:16" ht="20.100000000000001" customHeight="1" x14ac:dyDescent="0.5">
      <c r="A28" s="56" t="s">
        <v>133</v>
      </c>
      <c r="E28" s="180">
        <v>15</v>
      </c>
      <c r="G28" s="44">
        <v>1721618375</v>
      </c>
      <c r="I28" s="44">
        <v>1531780405</v>
      </c>
      <c r="J28" s="49"/>
      <c r="K28" s="5">
        <v>809307338</v>
      </c>
      <c r="L28" s="44"/>
      <c r="M28" s="5">
        <v>696716726</v>
      </c>
      <c r="O28" s="13"/>
    </row>
    <row r="29" spans="1:16" ht="20.100000000000001" customHeight="1" x14ac:dyDescent="0.5">
      <c r="A29" s="56" t="s">
        <v>64</v>
      </c>
      <c r="E29" s="180">
        <v>16</v>
      </c>
      <c r="G29" s="44">
        <v>23696716</v>
      </c>
      <c r="I29" s="44">
        <v>35295688</v>
      </c>
      <c r="J29" s="49"/>
      <c r="K29" s="5">
        <v>14797816</v>
      </c>
      <c r="L29" s="44"/>
      <c r="M29" s="5">
        <v>25177564</v>
      </c>
    </row>
    <row r="30" spans="1:16" ht="20.100000000000001" customHeight="1" x14ac:dyDescent="0.5">
      <c r="A30" s="56" t="s">
        <v>116</v>
      </c>
      <c r="E30" s="180">
        <v>17</v>
      </c>
      <c r="G30" s="44">
        <v>30405192</v>
      </c>
      <c r="I30" s="44">
        <v>25178550</v>
      </c>
      <c r="J30" s="49"/>
      <c r="K30" s="5">
        <v>13490672</v>
      </c>
      <c r="L30" s="44"/>
      <c r="M30" s="5">
        <v>9609100</v>
      </c>
    </row>
    <row r="31" spans="1:16" ht="20.100000000000001" customHeight="1" x14ac:dyDescent="0.5">
      <c r="A31" s="64" t="s">
        <v>55</v>
      </c>
      <c r="E31" s="180" t="s">
        <v>231</v>
      </c>
      <c r="G31" s="44">
        <v>0</v>
      </c>
      <c r="I31" s="44">
        <v>0</v>
      </c>
      <c r="J31" s="49"/>
      <c r="K31" s="5">
        <v>126416667</v>
      </c>
      <c r="L31" s="44"/>
      <c r="M31" s="5">
        <v>156916667</v>
      </c>
    </row>
    <row r="32" spans="1:16" ht="20.100000000000001" customHeight="1" x14ac:dyDescent="0.5">
      <c r="A32" s="56" t="s">
        <v>10</v>
      </c>
      <c r="G32" s="45">
        <v>14622679</v>
      </c>
      <c r="I32" s="45">
        <v>9481819</v>
      </c>
      <c r="J32" s="49"/>
      <c r="K32" s="45">
        <v>9607747</v>
      </c>
      <c r="L32" s="44"/>
      <c r="M32" s="45">
        <v>6628147</v>
      </c>
    </row>
    <row r="33" spans="1:13" ht="8.1" customHeight="1" x14ac:dyDescent="0.5">
      <c r="A33" s="57"/>
      <c r="E33" s="63"/>
      <c r="F33" s="24"/>
      <c r="G33" s="17"/>
      <c r="H33" s="62"/>
      <c r="I33" s="17"/>
      <c r="J33" s="24"/>
      <c r="K33" s="17"/>
      <c r="L33" s="62"/>
      <c r="M33" s="17"/>
    </row>
    <row r="34" spans="1:13" ht="20.100000000000001" customHeight="1" x14ac:dyDescent="0.5">
      <c r="A34" s="29" t="s">
        <v>11</v>
      </c>
      <c r="G34" s="45">
        <f>SUM(G25:G32)</f>
        <v>1799502662</v>
      </c>
      <c r="H34" s="1"/>
      <c r="I34" s="45">
        <f>SUM(I25:I32)</f>
        <v>1610394462</v>
      </c>
      <c r="K34" s="45">
        <f>SUM(K25:K32)</f>
        <v>1765661412</v>
      </c>
      <c r="L34" s="1"/>
      <c r="M34" s="45">
        <f>SUM(M25:M32)</f>
        <v>1582971413</v>
      </c>
    </row>
    <row r="35" spans="1:13" ht="8.1" customHeight="1" x14ac:dyDescent="0.5">
      <c r="A35" s="29"/>
    </row>
    <row r="36" spans="1:13" ht="20.100000000000001" customHeight="1" thickBot="1" x14ac:dyDescent="0.55000000000000004">
      <c r="A36" s="29" t="s">
        <v>12</v>
      </c>
      <c r="G36" s="69">
        <f>G21+G34</f>
        <v>3447656082</v>
      </c>
      <c r="I36" s="69">
        <f>I21+I34</f>
        <v>3149934773</v>
      </c>
      <c r="K36" s="69">
        <f>K21+K34</f>
        <v>2857766747</v>
      </c>
      <c r="M36" s="69">
        <f>M21+M34</f>
        <v>2628003212</v>
      </c>
    </row>
    <row r="37" spans="1:13" ht="20.100000000000001" customHeight="1" thickTop="1" x14ac:dyDescent="0.5">
      <c r="A37" s="29"/>
      <c r="G37" s="5"/>
      <c r="I37" s="5"/>
      <c r="K37" s="5"/>
      <c r="M37" s="5"/>
    </row>
    <row r="38" spans="1:13" ht="20.100000000000001" customHeight="1" x14ac:dyDescent="0.5">
      <c r="A38" s="29"/>
      <c r="G38" s="5"/>
      <c r="I38" s="5"/>
      <c r="K38" s="5"/>
      <c r="M38" s="5"/>
    </row>
    <row r="39" spans="1:13" ht="20.100000000000001" customHeight="1" x14ac:dyDescent="0.5">
      <c r="A39" s="29"/>
      <c r="G39" s="5"/>
      <c r="I39" s="5"/>
      <c r="K39" s="5"/>
      <c r="M39" s="5"/>
    </row>
    <row r="40" spans="1:13" ht="20.100000000000001" customHeight="1" x14ac:dyDescent="0.5">
      <c r="A40" s="29"/>
      <c r="G40" s="5"/>
      <c r="I40" s="5"/>
      <c r="K40" s="5"/>
      <c r="M40" s="5"/>
    </row>
    <row r="41" spans="1:13" ht="20.100000000000001" customHeight="1" x14ac:dyDescent="0.5">
      <c r="A41" s="29"/>
      <c r="G41" s="5"/>
      <c r="I41" s="5"/>
      <c r="K41" s="5"/>
      <c r="M41" s="5"/>
    </row>
    <row r="42" spans="1:13" ht="20.100000000000001" customHeight="1" x14ac:dyDescent="0.5">
      <c r="A42" s="200" t="s">
        <v>13</v>
      </c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</row>
    <row r="43" spans="1:13" ht="20.100000000000001" customHeight="1" x14ac:dyDescent="0.5">
      <c r="A43" s="198"/>
      <c r="B43" s="198"/>
      <c r="C43" s="198"/>
      <c r="D43" s="198"/>
      <c r="F43" s="198"/>
      <c r="G43" s="198"/>
      <c r="H43" s="198"/>
      <c r="I43" s="198"/>
      <c r="J43" s="198"/>
      <c r="K43" s="198"/>
      <c r="L43" s="198"/>
      <c r="M43" s="198"/>
    </row>
    <row r="44" spans="1:13" ht="20.100000000000001" customHeight="1" x14ac:dyDescent="0.5">
      <c r="A44" s="198"/>
      <c r="B44" s="198"/>
      <c r="C44" s="198"/>
      <c r="D44" s="198"/>
      <c r="F44" s="198"/>
      <c r="G44" s="198"/>
      <c r="H44" s="198"/>
      <c r="I44" s="198"/>
      <c r="J44" s="198"/>
      <c r="K44" s="198"/>
      <c r="L44" s="198"/>
      <c r="M44" s="198"/>
    </row>
    <row r="45" spans="1:13" ht="4.5" customHeight="1" x14ac:dyDescent="0.5">
      <c r="A45" s="29"/>
      <c r="G45" s="5"/>
      <c r="I45" s="5"/>
      <c r="K45" s="5"/>
      <c r="M45" s="5"/>
    </row>
    <row r="46" spans="1:13" ht="20.100000000000001" customHeight="1" x14ac:dyDescent="0.5">
      <c r="A46" s="181" t="s">
        <v>187</v>
      </c>
      <c r="B46" s="14"/>
      <c r="C46" s="14"/>
      <c r="D46" s="14"/>
      <c r="E46" s="15"/>
      <c r="F46" s="14"/>
      <c r="G46" s="45"/>
      <c r="H46" s="55"/>
      <c r="I46" s="45"/>
      <c r="J46" s="14"/>
      <c r="K46" s="45"/>
      <c r="L46" s="55"/>
      <c r="M46" s="45"/>
    </row>
    <row r="47" spans="1:13" ht="19.149999999999999" customHeight="1" x14ac:dyDescent="0.5">
      <c r="A47" s="24" t="s">
        <v>171</v>
      </c>
      <c r="E47" s="8"/>
    </row>
    <row r="48" spans="1:13" ht="20.100000000000001" customHeight="1" x14ac:dyDescent="0.5">
      <c r="A48" s="29" t="s">
        <v>153</v>
      </c>
    </row>
    <row r="49" spans="1:13" s="10" customFormat="1" ht="20.100000000000001" customHeight="1" x14ac:dyDescent="0.5">
      <c r="A49" s="53" t="str">
        <f>+A3</f>
        <v>ณ วันที่ 31 ธันวาคม พ.ศ. 2561</v>
      </c>
      <c r="B49" s="14"/>
      <c r="C49" s="14"/>
      <c r="D49" s="14"/>
      <c r="E49" s="15"/>
      <c r="F49" s="14"/>
      <c r="G49" s="45"/>
      <c r="H49" s="55"/>
      <c r="I49" s="45"/>
      <c r="J49" s="14"/>
      <c r="K49" s="45"/>
      <c r="L49" s="55"/>
      <c r="M49" s="45"/>
    </row>
    <row r="50" spans="1:13" s="10" customFormat="1" ht="20.100000000000001" customHeight="1" x14ac:dyDescent="0.5">
      <c r="A50" s="70"/>
      <c r="E50" s="25"/>
      <c r="G50" s="5"/>
      <c r="H50" s="1"/>
      <c r="I50" s="5"/>
      <c r="K50" s="5"/>
      <c r="L50" s="1"/>
      <c r="M50" s="5"/>
    </row>
    <row r="51" spans="1:13" s="10" customFormat="1" ht="20.100000000000001" customHeight="1" x14ac:dyDescent="0.5">
      <c r="G51" s="199" t="s">
        <v>188</v>
      </c>
      <c r="H51" s="199"/>
      <c r="I51" s="199"/>
      <c r="K51" s="199" t="s">
        <v>189</v>
      </c>
      <c r="L51" s="199"/>
      <c r="M51" s="199"/>
    </row>
    <row r="52" spans="1:13" ht="20.100000000000001" customHeight="1" x14ac:dyDescent="0.5">
      <c r="A52" s="57"/>
      <c r="E52" s="58"/>
      <c r="F52" s="6"/>
      <c r="G52" s="42" t="s">
        <v>97</v>
      </c>
      <c r="H52" s="59"/>
      <c r="I52" s="42" t="s">
        <v>54</v>
      </c>
      <c r="J52" s="6"/>
      <c r="K52" s="42" t="s">
        <v>97</v>
      </c>
      <c r="L52" s="59"/>
      <c r="M52" s="42" t="s">
        <v>54</v>
      </c>
    </row>
    <row r="53" spans="1:13" ht="20.100000000000001" customHeight="1" x14ac:dyDescent="0.5">
      <c r="A53" s="57"/>
      <c r="E53" s="60" t="s">
        <v>1</v>
      </c>
      <c r="F53" s="24"/>
      <c r="G53" s="61" t="s">
        <v>2</v>
      </c>
      <c r="H53" s="62"/>
      <c r="I53" s="61" t="s">
        <v>2</v>
      </c>
      <c r="J53" s="24"/>
      <c r="K53" s="61" t="s">
        <v>2</v>
      </c>
      <c r="L53" s="62"/>
      <c r="M53" s="61" t="s">
        <v>2</v>
      </c>
    </row>
    <row r="54" spans="1:13" ht="8.1" customHeight="1" x14ac:dyDescent="0.5">
      <c r="A54" s="57"/>
      <c r="E54" s="63"/>
      <c r="F54" s="24"/>
      <c r="G54" s="17"/>
      <c r="H54" s="62"/>
      <c r="I54" s="17"/>
      <c r="J54" s="24"/>
      <c r="K54" s="17"/>
      <c r="L54" s="62"/>
      <c r="M54" s="17"/>
    </row>
    <row r="55" spans="1:13" ht="20.100000000000001" customHeight="1" x14ac:dyDescent="0.5">
      <c r="A55" s="6" t="s">
        <v>65</v>
      </c>
      <c r="E55" s="63"/>
      <c r="F55" s="24"/>
      <c r="G55" s="17"/>
      <c r="H55" s="62"/>
      <c r="I55" s="17"/>
      <c r="J55" s="24"/>
      <c r="K55" s="17"/>
      <c r="L55" s="62"/>
      <c r="M55" s="17"/>
    </row>
    <row r="56" spans="1:13" ht="8.1" customHeight="1" x14ac:dyDescent="0.5">
      <c r="A56" s="6"/>
      <c r="E56" s="63"/>
      <c r="F56" s="24"/>
      <c r="G56" s="17"/>
      <c r="H56" s="62"/>
      <c r="I56" s="17"/>
      <c r="J56" s="24"/>
      <c r="K56" s="17"/>
      <c r="L56" s="62"/>
      <c r="M56" s="17"/>
    </row>
    <row r="57" spans="1:13" ht="20.100000000000001" customHeight="1" x14ac:dyDescent="0.5">
      <c r="A57" s="6" t="s">
        <v>14</v>
      </c>
    </row>
    <row r="58" spans="1:13" ht="8.1" customHeight="1" x14ac:dyDescent="0.5">
      <c r="A58" s="6"/>
    </row>
    <row r="59" spans="1:13" ht="20.100000000000001" customHeight="1" x14ac:dyDescent="0.5">
      <c r="A59" s="8" t="s">
        <v>226</v>
      </c>
      <c r="E59" s="198">
        <v>18</v>
      </c>
      <c r="G59" s="44">
        <v>225000000</v>
      </c>
      <c r="I59" s="44">
        <v>91890000</v>
      </c>
      <c r="K59" s="44">
        <v>115000000</v>
      </c>
      <c r="M59" s="44">
        <v>31890000</v>
      </c>
    </row>
    <row r="60" spans="1:13" ht="20.100000000000001" customHeight="1" x14ac:dyDescent="0.5">
      <c r="A60" s="56" t="s">
        <v>15</v>
      </c>
      <c r="E60" s="198">
        <v>19</v>
      </c>
      <c r="G60" s="44">
        <v>338264493</v>
      </c>
      <c r="I60" s="44">
        <v>373535743</v>
      </c>
      <c r="K60" s="44">
        <v>269187883</v>
      </c>
      <c r="M60" s="44">
        <v>293911345</v>
      </c>
    </row>
    <row r="61" spans="1:13" ht="20.100000000000001" customHeight="1" x14ac:dyDescent="0.5">
      <c r="A61" s="56" t="s">
        <v>91</v>
      </c>
    </row>
    <row r="62" spans="1:13" ht="20.100000000000001" customHeight="1" x14ac:dyDescent="0.5">
      <c r="A62" s="8" t="s">
        <v>125</v>
      </c>
      <c r="B62" s="8" t="s">
        <v>126</v>
      </c>
      <c r="E62" s="198">
        <v>18</v>
      </c>
      <c r="G62" s="44">
        <v>27787306</v>
      </c>
      <c r="H62" s="1"/>
      <c r="I62" s="44">
        <v>33200674</v>
      </c>
      <c r="K62" s="44">
        <v>14640000</v>
      </c>
      <c r="M62" s="44">
        <v>9000000</v>
      </c>
    </row>
    <row r="63" spans="1:13" ht="20.100000000000001" customHeight="1" x14ac:dyDescent="0.5">
      <c r="A63" s="56" t="s">
        <v>164</v>
      </c>
    </row>
    <row r="64" spans="1:13" ht="20.100000000000001" customHeight="1" x14ac:dyDescent="0.5">
      <c r="A64" s="56" t="s">
        <v>125</v>
      </c>
      <c r="B64" s="8" t="s">
        <v>126</v>
      </c>
      <c r="E64" s="198">
        <v>18</v>
      </c>
      <c r="G64" s="44">
        <v>768137</v>
      </c>
      <c r="I64" s="44">
        <v>150523</v>
      </c>
      <c r="K64" s="44">
        <v>642634</v>
      </c>
      <c r="M64" s="44">
        <v>0</v>
      </c>
    </row>
    <row r="65" spans="1:13" ht="20.100000000000001" customHeight="1" x14ac:dyDescent="0.5">
      <c r="A65" s="8" t="s">
        <v>151</v>
      </c>
      <c r="H65" s="1"/>
    </row>
    <row r="66" spans="1:13" ht="20.100000000000001" customHeight="1" x14ac:dyDescent="0.5">
      <c r="A66" s="8" t="s">
        <v>125</v>
      </c>
      <c r="B66" s="8" t="s">
        <v>152</v>
      </c>
      <c r="E66" s="198">
        <v>18</v>
      </c>
      <c r="G66" s="44">
        <v>34345854</v>
      </c>
      <c r="H66" s="1"/>
      <c r="I66" s="44">
        <v>11400000</v>
      </c>
      <c r="K66" s="44">
        <v>10945854</v>
      </c>
      <c r="M66" s="44">
        <v>0</v>
      </c>
    </row>
    <row r="67" spans="1:13" ht="20.100000000000001" customHeight="1" x14ac:dyDescent="0.5">
      <c r="A67" s="8" t="s">
        <v>176</v>
      </c>
      <c r="E67" s="198">
        <v>18</v>
      </c>
      <c r="G67" s="44">
        <v>0</v>
      </c>
      <c r="H67" s="1"/>
      <c r="I67" s="44">
        <v>70000000</v>
      </c>
      <c r="K67" s="44">
        <v>0</v>
      </c>
      <c r="L67" s="1"/>
      <c r="M67" s="44">
        <v>0</v>
      </c>
    </row>
    <row r="68" spans="1:13" ht="20.100000000000001" customHeight="1" x14ac:dyDescent="0.5">
      <c r="A68" s="56" t="s">
        <v>37</v>
      </c>
      <c r="G68" s="44">
        <v>35358795</v>
      </c>
      <c r="H68" s="1"/>
      <c r="I68" s="44">
        <v>45162428</v>
      </c>
      <c r="K68" s="44">
        <v>31260820</v>
      </c>
      <c r="L68" s="1"/>
      <c r="M68" s="44">
        <v>32503404</v>
      </c>
    </row>
    <row r="69" spans="1:13" ht="20.100000000000001" customHeight="1" x14ac:dyDescent="0.5">
      <c r="A69" s="8" t="s">
        <v>16</v>
      </c>
      <c r="G69" s="45">
        <v>8528839</v>
      </c>
      <c r="I69" s="45">
        <v>9433272</v>
      </c>
      <c r="K69" s="45">
        <v>3929797</v>
      </c>
      <c r="L69" s="1"/>
      <c r="M69" s="45">
        <v>4122428</v>
      </c>
    </row>
    <row r="70" spans="1:13" ht="8.1" customHeight="1" x14ac:dyDescent="0.5">
      <c r="A70" s="57"/>
      <c r="E70" s="63"/>
      <c r="F70" s="24"/>
      <c r="G70" s="17"/>
      <c r="H70" s="62"/>
      <c r="I70" s="17"/>
      <c r="J70" s="24"/>
      <c r="K70" s="17"/>
      <c r="L70" s="62"/>
      <c r="M70" s="17"/>
    </row>
    <row r="71" spans="1:13" ht="20.100000000000001" customHeight="1" x14ac:dyDescent="0.5">
      <c r="A71" s="29" t="s">
        <v>17</v>
      </c>
      <c r="G71" s="45">
        <f>SUM(G59:G69)</f>
        <v>670053424</v>
      </c>
      <c r="I71" s="45">
        <f>SUM(I59:I69)</f>
        <v>634772640</v>
      </c>
      <c r="K71" s="45">
        <f>SUM(K59:K69)</f>
        <v>445606988</v>
      </c>
      <c r="M71" s="45">
        <f>SUM(M59:M69)</f>
        <v>371427177</v>
      </c>
    </row>
    <row r="72" spans="1:13" ht="20.100000000000001" customHeight="1" x14ac:dyDescent="0.5">
      <c r="A72" s="56"/>
    </row>
    <row r="73" spans="1:13" ht="20.100000000000001" customHeight="1" x14ac:dyDescent="0.5">
      <c r="A73" s="6" t="s">
        <v>18</v>
      </c>
    </row>
    <row r="74" spans="1:13" ht="8.1" customHeight="1" x14ac:dyDescent="0.5">
      <c r="A74" s="65"/>
    </row>
    <row r="75" spans="1:13" ht="20.100000000000001" customHeight="1" x14ac:dyDescent="0.5">
      <c r="A75" s="56" t="s">
        <v>38</v>
      </c>
      <c r="E75" s="198">
        <v>18</v>
      </c>
      <c r="G75" s="44">
        <v>74267078</v>
      </c>
      <c r="I75" s="44">
        <v>96275515</v>
      </c>
      <c r="K75" s="44">
        <v>20160000</v>
      </c>
      <c r="M75" s="44">
        <v>9250000</v>
      </c>
    </row>
    <row r="76" spans="1:13" ht="20.100000000000001" customHeight="1" x14ac:dyDescent="0.5">
      <c r="A76" s="56" t="s">
        <v>165</v>
      </c>
      <c r="E76" s="198">
        <v>18</v>
      </c>
      <c r="G76" s="44">
        <v>34668442</v>
      </c>
      <c r="I76" s="44">
        <v>89633</v>
      </c>
      <c r="K76" s="44">
        <v>32835396</v>
      </c>
      <c r="M76" s="44">
        <v>0</v>
      </c>
    </row>
    <row r="77" spans="1:13" ht="20.100000000000001" customHeight="1" x14ac:dyDescent="0.5">
      <c r="A77" s="56" t="s">
        <v>92</v>
      </c>
      <c r="E77" s="198">
        <v>18</v>
      </c>
      <c r="G77" s="44">
        <v>538434146</v>
      </c>
      <c r="I77" s="44">
        <v>19000000</v>
      </c>
      <c r="K77" s="44">
        <v>437834146</v>
      </c>
      <c r="M77" s="44">
        <v>0</v>
      </c>
    </row>
    <row r="78" spans="1:13" ht="20.100000000000001" customHeight="1" x14ac:dyDescent="0.5">
      <c r="A78" s="8" t="s">
        <v>19</v>
      </c>
      <c r="E78" s="41">
        <v>20</v>
      </c>
      <c r="G78" s="45">
        <v>38479660</v>
      </c>
      <c r="I78" s="45">
        <v>28571729</v>
      </c>
      <c r="K78" s="45">
        <v>24364512</v>
      </c>
      <c r="M78" s="45">
        <v>13034572</v>
      </c>
    </row>
    <row r="79" spans="1:13" ht="8.1" customHeight="1" x14ac:dyDescent="0.5">
      <c r="A79" s="57"/>
      <c r="E79" s="63"/>
      <c r="F79" s="24"/>
      <c r="G79" s="17"/>
      <c r="H79" s="62"/>
      <c r="I79" s="17"/>
      <c r="J79" s="24"/>
      <c r="K79" s="17"/>
      <c r="L79" s="62"/>
      <c r="M79" s="17"/>
    </row>
    <row r="80" spans="1:13" ht="20.100000000000001" customHeight="1" x14ac:dyDescent="0.5">
      <c r="A80" s="65" t="s">
        <v>20</v>
      </c>
      <c r="G80" s="45">
        <f>SUM(G75:G78)</f>
        <v>685849326</v>
      </c>
      <c r="I80" s="45">
        <f>SUM(I75:I78)</f>
        <v>143936877</v>
      </c>
      <c r="K80" s="45">
        <f>SUM(K75:K78)</f>
        <v>515194054</v>
      </c>
      <c r="M80" s="45">
        <f>SUM(M75:M78)</f>
        <v>22284572</v>
      </c>
    </row>
    <row r="81" spans="1:13" ht="8.1" customHeight="1" x14ac:dyDescent="0.5">
      <c r="A81" s="64"/>
    </row>
    <row r="82" spans="1:13" ht="20.100000000000001" customHeight="1" x14ac:dyDescent="0.5">
      <c r="A82" s="65" t="s">
        <v>21</v>
      </c>
      <c r="G82" s="45">
        <f>G71+G80</f>
        <v>1355902750</v>
      </c>
      <c r="I82" s="45">
        <f>I71+I80</f>
        <v>778709517</v>
      </c>
      <c r="K82" s="45">
        <f>K71+K80</f>
        <v>960801042</v>
      </c>
      <c r="M82" s="45">
        <f>M71+M80</f>
        <v>393711749</v>
      </c>
    </row>
    <row r="83" spans="1:13" ht="20.100000000000001" customHeight="1" x14ac:dyDescent="0.5">
      <c r="A83" s="65"/>
      <c r="G83" s="5"/>
      <c r="I83" s="5"/>
      <c r="K83" s="5"/>
      <c r="M83" s="5"/>
    </row>
    <row r="84" spans="1:13" ht="20.100000000000001" customHeight="1" x14ac:dyDescent="0.5">
      <c r="A84" s="65"/>
      <c r="G84" s="5"/>
      <c r="I84" s="5"/>
      <c r="K84" s="5"/>
      <c r="M84" s="5"/>
    </row>
    <row r="85" spans="1:13" ht="20.100000000000001" customHeight="1" x14ac:dyDescent="0.5">
      <c r="A85" s="65"/>
      <c r="G85" s="5"/>
      <c r="I85" s="5"/>
      <c r="K85" s="5"/>
      <c r="M85" s="5"/>
    </row>
    <row r="86" spans="1:13" ht="20.100000000000001" customHeight="1" x14ac:dyDescent="0.5">
      <c r="A86" s="65"/>
      <c r="G86" s="5"/>
      <c r="I86" s="5"/>
      <c r="K86" s="5"/>
      <c r="M86" s="5"/>
    </row>
    <row r="87" spans="1:13" ht="20.100000000000001" customHeight="1" x14ac:dyDescent="0.5">
      <c r="A87" s="65"/>
      <c r="G87" s="5"/>
      <c r="I87" s="5"/>
      <c r="K87" s="5"/>
      <c r="M87" s="5"/>
    </row>
    <row r="88" spans="1:13" ht="20.100000000000001" customHeight="1" x14ac:dyDescent="0.5">
      <c r="A88" s="65"/>
      <c r="G88" s="5"/>
      <c r="I88" s="5"/>
      <c r="K88" s="5"/>
      <c r="M88" s="5"/>
    </row>
    <row r="89" spans="1:13" ht="20.100000000000001" customHeight="1" x14ac:dyDescent="0.5">
      <c r="A89" s="65"/>
      <c r="G89" s="5"/>
      <c r="I89" s="5"/>
      <c r="K89" s="5"/>
      <c r="M89" s="5"/>
    </row>
    <row r="90" spans="1:13" ht="12" customHeight="1" x14ac:dyDescent="0.5">
      <c r="A90" s="65"/>
      <c r="G90" s="5"/>
      <c r="I90" s="5"/>
      <c r="K90" s="5"/>
      <c r="M90" s="5"/>
    </row>
    <row r="91" spans="1:13" ht="11.25" customHeight="1" x14ac:dyDescent="0.5">
      <c r="A91" s="65"/>
      <c r="G91" s="5"/>
      <c r="I91" s="5"/>
      <c r="K91" s="5"/>
      <c r="M91" s="5"/>
    </row>
    <row r="92" spans="1:13" ht="20.100000000000001" customHeight="1" x14ac:dyDescent="0.5">
      <c r="A92" s="52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92" s="14"/>
      <c r="C92" s="14"/>
      <c r="D92" s="14"/>
      <c r="E92" s="15"/>
      <c r="F92" s="14"/>
      <c r="G92" s="45"/>
      <c r="H92" s="55"/>
      <c r="I92" s="45"/>
      <c r="J92" s="14"/>
      <c r="K92" s="45"/>
      <c r="L92" s="55"/>
      <c r="M92" s="45"/>
    </row>
    <row r="93" spans="1:13" ht="19.149999999999999" customHeight="1" x14ac:dyDescent="0.5">
      <c r="A93" s="24" t="s">
        <v>171</v>
      </c>
      <c r="E93" s="8"/>
    </row>
    <row r="94" spans="1:13" ht="20.100000000000001" customHeight="1" x14ac:dyDescent="0.5">
      <c r="A94" s="29" t="s">
        <v>153</v>
      </c>
      <c r="G94" s="5"/>
      <c r="I94" s="5"/>
      <c r="K94" s="5"/>
      <c r="M94" s="5"/>
    </row>
    <row r="95" spans="1:13" ht="20.100000000000001" customHeight="1" x14ac:dyDescent="0.5">
      <c r="A95" s="53" t="str">
        <f>A49</f>
        <v>ณ วันที่ 31 ธันวาคม พ.ศ. 2561</v>
      </c>
      <c r="B95" s="14"/>
      <c r="C95" s="14"/>
      <c r="D95" s="14"/>
      <c r="E95" s="15"/>
      <c r="F95" s="14"/>
      <c r="G95" s="45"/>
      <c r="H95" s="55"/>
      <c r="I95" s="45"/>
      <c r="J95" s="14"/>
      <c r="K95" s="45"/>
      <c r="L95" s="55"/>
      <c r="M95" s="45"/>
    </row>
    <row r="96" spans="1:13" ht="20.100000000000001" customHeight="1" x14ac:dyDescent="0.5">
      <c r="A96" s="71"/>
      <c r="B96" s="10"/>
      <c r="C96" s="10"/>
      <c r="D96" s="10"/>
      <c r="E96" s="25"/>
      <c r="F96" s="10"/>
      <c r="G96" s="5"/>
      <c r="H96" s="1"/>
      <c r="I96" s="5"/>
      <c r="J96" s="10"/>
      <c r="K96" s="5"/>
      <c r="L96" s="1"/>
      <c r="M96" s="5"/>
    </row>
    <row r="97" spans="1:13" ht="20.100000000000001" customHeight="1" x14ac:dyDescent="0.5">
      <c r="A97" s="71"/>
      <c r="B97" s="10"/>
      <c r="C97" s="10"/>
      <c r="D97" s="10"/>
      <c r="E97" s="10"/>
      <c r="F97" s="10"/>
      <c r="G97" s="199" t="s">
        <v>188</v>
      </c>
      <c r="H97" s="199"/>
      <c r="I97" s="199"/>
      <c r="J97" s="10"/>
      <c r="K97" s="199" t="s">
        <v>189</v>
      </c>
      <c r="L97" s="199"/>
      <c r="M97" s="199"/>
    </row>
    <row r="98" spans="1:13" ht="20.100000000000001" customHeight="1" x14ac:dyDescent="0.5">
      <c r="A98" s="65"/>
      <c r="E98" s="58"/>
      <c r="F98" s="6"/>
      <c r="G98" s="42" t="s">
        <v>97</v>
      </c>
      <c r="H98" s="59"/>
      <c r="I98" s="42" t="s">
        <v>54</v>
      </c>
      <c r="J98" s="6"/>
      <c r="K98" s="42" t="s">
        <v>97</v>
      </c>
      <c r="L98" s="59"/>
      <c r="M98" s="42" t="s">
        <v>54</v>
      </c>
    </row>
    <row r="99" spans="1:13" ht="20.100000000000001" customHeight="1" x14ac:dyDescent="0.5">
      <c r="A99" s="65"/>
      <c r="E99" s="60" t="s">
        <v>1</v>
      </c>
      <c r="F99" s="24"/>
      <c r="G99" s="61" t="s">
        <v>2</v>
      </c>
      <c r="H99" s="62"/>
      <c r="I99" s="61" t="s">
        <v>2</v>
      </c>
      <c r="J99" s="24"/>
      <c r="K99" s="61" t="s">
        <v>2</v>
      </c>
      <c r="L99" s="62"/>
      <c r="M99" s="61" t="s">
        <v>2</v>
      </c>
    </row>
    <row r="100" spans="1:13" ht="8.1" customHeight="1" x14ac:dyDescent="0.5">
      <c r="A100" s="65"/>
      <c r="E100" s="63"/>
      <c r="F100" s="24"/>
      <c r="G100" s="17"/>
      <c r="H100" s="62"/>
      <c r="I100" s="17"/>
      <c r="J100" s="24"/>
      <c r="K100" s="17"/>
      <c r="L100" s="62"/>
      <c r="M100" s="17"/>
    </row>
    <row r="101" spans="1:13" ht="20.100000000000001" customHeight="1" x14ac:dyDescent="0.5">
      <c r="A101" s="6" t="s">
        <v>66</v>
      </c>
    </row>
    <row r="102" spans="1:13" ht="8.1" customHeight="1" x14ac:dyDescent="0.5">
      <c r="A102" s="65"/>
    </row>
    <row r="103" spans="1:13" ht="20.100000000000001" customHeight="1" x14ac:dyDescent="0.5">
      <c r="A103" s="64" t="s">
        <v>22</v>
      </c>
      <c r="E103" s="25"/>
    </row>
    <row r="104" spans="1:13" ht="20.100000000000001" customHeight="1" x14ac:dyDescent="0.5">
      <c r="A104" s="64"/>
      <c r="B104" s="64" t="s">
        <v>23</v>
      </c>
      <c r="E104" s="25"/>
    </row>
    <row r="105" spans="1:13" ht="20.25" customHeight="1" x14ac:dyDescent="0.5">
      <c r="A105" s="64"/>
      <c r="B105" s="64"/>
      <c r="C105" s="8" t="s">
        <v>174</v>
      </c>
      <c r="E105" s="25"/>
    </row>
    <row r="106" spans="1:13" ht="20.25" customHeight="1" x14ac:dyDescent="0.5">
      <c r="A106" s="64"/>
      <c r="B106" s="64"/>
      <c r="D106" s="8" t="s">
        <v>175</v>
      </c>
      <c r="E106" s="25"/>
    </row>
    <row r="107" spans="1:13" ht="20.25" customHeight="1" x14ac:dyDescent="0.5">
      <c r="A107" s="64"/>
      <c r="B107" s="64"/>
      <c r="D107" s="8" t="s">
        <v>127</v>
      </c>
      <c r="E107" s="25"/>
    </row>
    <row r="108" spans="1:13" ht="20.100000000000001" customHeight="1" thickBot="1" x14ac:dyDescent="0.55000000000000004">
      <c r="D108" s="8" t="s">
        <v>135</v>
      </c>
      <c r="E108" s="10"/>
      <c r="G108" s="69">
        <v>2000000000</v>
      </c>
      <c r="I108" s="69">
        <v>638000000</v>
      </c>
      <c r="K108" s="69">
        <v>2000000000</v>
      </c>
      <c r="M108" s="69">
        <v>638000000</v>
      </c>
    </row>
    <row r="109" spans="1:13" ht="8.1" customHeight="1" thickTop="1" x14ac:dyDescent="0.5">
      <c r="B109" s="64"/>
      <c r="E109" s="10"/>
    </row>
    <row r="110" spans="1:13" ht="20.100000000000001" customHeight="1" x14ac:dyDescent="0.5">
      <c r="B110" s="64" t="s">
        <v>67</v>
      </c>
      <c r="E110" s="25">
        <v>21</v>
      </c>
      <c r="G110" s="13"/>
      <c r="H110" s="72"/>
      <c r="I110" s="13"/>
      <c r="K110" s="13"/>
      <c r="L110" s="72"/>
      <c r="M110" s="13"/>
    </row>
    <row r="111" spans="1:13" ht="20.100000000000001" customHeight="1" x14ac:dyDescent="0.5">
      <c r="B111" s="64"/>
      <c r="C111" s="8" t="s">
        <v>172</v>
      </c>
      <c r="E111" s="10"/>
    </row>
    <row r="112" spans="1:13" ht="20.100000000000001" customHeight="1" x14ac:dyDescent="0.5">
      <c r="B112" s="64"/>
      <c r="D112" s="8" t="s">
        <v>173</v>
      </c>
      <c r="E112" s="10"/>
    </row>
    <row r="113" spans="1:13" ht="20.100000000000001" customHeight="1" x14ac:dyDescent="0.5">
      <c r="B113" s="64"/>
      <c r="D113" s="8" t="s">
        <v>127</v>
      </c>
      <c r="E113" s="10"/>
    </row>
    <row r="114" spans="1:13" ht="20.100000000000001" customHeight="1" x14ac:dyDescent="0.5">
      <c r="B114" s="64"/>
      <c r="D114" s="8" t="s">
        <v>135</v>
      </c>
      <c r="E114" s="10"/>
      <c r="G114" s="5">
        <v>1480000000</v>
      </c>
      <c r="I114" s="5">
        <v>638000000</v>
      </c>
      <c r="K114" s="44">
        <v>1480000000</v>
      </c>
      <c r="M114" s="44">
        <v>638000000</v>
      </c>
    </row>
    <row r="115" spans="1:13" ht="20.100000000000001" customHeight="1" x14ac:dyDescent="0.5">
      <c r="A115" s="8" t="s">
        <v>93</v>
      </c>
      <c r="B115" s="64"/>
      <c r="E115" s="25">
        <v>21</v>
      </c>
      <c r="G115" s="5">
        <v>93663209</v>
      </c>
      <c r="I115" s="5">
        <v>93663209</v>
      </c>
      <c r="K115" s="5">
        <v>93663209</v>
      </c>
      <c r="M115" s="5">
        <v>93663209</v>
      </c>
    </row>
    <row r="116" spans="1:13" ht="20.100000000000001" customHeight="1" x14ac:dyDescent="0.5">
      <c r="A116" s="8" t="s">
        <v>119</v>
      </c>
      <c r="B116" s="64"/>
      <c r="E116" s="25">
        <v>29</v>
      </c>
      <c r="G116" s="44">
        <v>94712575</v>
      </c>
      <c r="I116" s="44">
        <v>94712575</v>
      </c>
      <c r="K116" s="44">
        <v>0</v>
      </c>
      <c r="M116" s="44">
        <v>0</v>
      </c>
    </row>
    <row r="117" spans="1:13" ht="20.100000000000001" customHeight="1" x14ac:dyDescent="0.5">
      <c r="A117" s="56" t="s">
        <v>24</v>
      </c>
      <c r="E117" s="25"/>
      <c r="H117" s="1"/>
      <c r="L117" s="1"/>
    </row>
    <row r="118" spans="1:13" ht="20.100000000000001" customHeight="1" x14ac:dyDescent="0.5">
      <c r="A118" s="56"/>
      <c r="B118" s="8" t="s">
        <v>144</v>
      </c>
      <c r="E118" s="25"/>
      <c r="H118" s="1"/>
      <c r="L118" s="1"/>
    </row>
    <row r="119" spans="1:13" ht="20.100000000000001" customHeight="1" x14ac:dyDescent="0.5">
      <c r="A119" s="56"/>
      <c r="C119" s="8" t="s">
        <v>145</v>
      </c>
      <c r="E119" s="25">
        <v>22</v>
      </c>
      <c r="G119" s="44">
        <v>77000000</v>
      </c>
      <c r="H119" s="1"/>
      <c r="I119" s="44">
        <v>0</v>
      </c>
      <c r="K119" s="44">
        <v>77000000</v>
      </c>
      <c r="L119" s="1"/>
      <c r="M119" s="44">
        <v>0</v>
      </c>
    </row>
    <row r="120" spans="1:13" ht="20.100000000000001" customHeight="1" x14ac:dyDescent="0.5">
      <c r="A120" s="56"/>
      <c r="B120" s="8" t="s">
        <v>25</v>
      </c>
      <c r="E120" s="25"/>
      <c r="G120" s="5">
        <v>350502734</v>
      </c>
      <c r="I120" s="5">
        <v>1545293785</v>
      </c>
      <c r="J120" s="10"/>
      <c r="K120" s="5">
        <v>246302496</v>
      </c>
      <c r="L120" s="4"/>
      <c r="M120" s="5">
        <v>1502628254</v>
      </c>
    </row>
    <row r="121" spans="1:13" ht="20.100000000000001" customHeight="1" x14ac:dyDescent="0.5">
      <c r="A121" s="56" t="s">
        <v>56</v>
      </c>
      <c r="E121" s="25"/>
      <c r="G121" s="45">
        <v>-3046750</v>
      </c>
      <c r="I121" s="45">
        <v>-2049337</v>
      </c>
      <c r="K121" s="45">
        <v>0</v>
      </c>
      <c r="L121" s="4"/>
      <c r="M121" s="45">
        <v>0</v>
      </c>
    </row>
    <row r="122" spans="1:13" ht="8.1" customHeight="1" x14ac:dyDescent="0.5">
      <c r="A122" s="29"/>
      <c r="E122" s="25"/>
    </row>
    <row r="123" spans="1:13" ht="20.100000000000001" customHeight="1" x14ac:dyDescent="0.4">
      <c r="A123" s="73" t="s">
        <v>68</v>
      </c>
      <c r="E123" s="25"/>
      <c r="G123" s="5">
        <f>SUM(G114:G121)</f>
        <v>2092831768</v>
      </c>
      <c r="I123" s="5">
        <f>SUM(I114:I121)</f>
        <v>2369620232</v>
      </c>
      <c r="K123" s="5">
        <f>SUM(K114:K121)</f>
        <v>1896965705</v>
      </c>
      <c r="M123" s="5">
        <f>SUM(M114:M121)</f>
        <v>2234291463</v>
      </c>
    </row>
    <row r="124" spans="1:13" ht="20.100000000000001" customHeight="1" x14ac:dyDescent="0.5">
      <c r="A124" s="56"/>
      <c r="B124" s="8" t="s">
        <v>58</v>
      </c>
      <c r="E124" s="25"/>
      <c r="G124" s="45">
        <v>-1078436</v>
      </c>
      <c r="I124" s="45">
        <v>1605024</v>
      </c>
      <c r="K124" s="45">
        <v>0</v>
      </c>
      <c r="M124" s="45">
        <v>0</v>
      </c>
    </row>
    <row r="125" spans="1:13" ht="8.1" customHeight="1" x14ac:dyDescent="0.5">
      <c r="A125" s="29"/>
      <c r="E125" s="25"/>
    </row>
    <row r="126" spans="1:13" ht="20.100000000000001" customHeight="1" x14ac:dyDescent="0.5">
      <c r="A126" s="6" t="s">
        <v>95</v>
      </c>
      <c r="G126" s="45">
        <f>SUM(G123:G124)</f>
        <v>2091753332</v>
      </c>
      <c r="I126" s="45">
        <f>SUM(I123:I124)</f>
        <v>2371225256</v>
      </c>
      <c r="K126" s="45">
        <f>SUM(K123:K124)</f>
        <v>1896965705</v>
      </c>
      <c r="M126" s="45">
        <f>SUM(M123:M124)</f>
        <v>2234291463</v>
      </c>
    </row>
    <row r="127" spans="1:13" ht="8.1" customHeight="1" x14ac:dyDescent="0.5">
      <c r="B127" s="64"/>
    </row>
    <row r="128" spans="1:13" ht="20.100000000000001" customHeight="1" thickBot="1" x14ac:dyDescent="0.55000000000000004">
      <c r="A128" s="24" t="s">
        <v>96</v>
      </c>
      <c r="G128" s="69">
        <f>G82+G126</f>
        <v>3447656082</v>
      </c>
      <c r="I128" s="69">
        <f>I82+I126</f>
        <v>3149934773</v>
      </c>
      <c r="K128" s="69">
        <f>K82+K126</f>
        <v>2857766747</v>
      </c>
      <c r="M128" s="69">
        <f>M82+M126</f>
        <v>2628003212</v>
      </c>
    </row>
    <row r="129" spans="1:13" ht="20.100000000000001" customHeight="1" thickTop="1" x14ac:dyDescent="0.5">
      <c r="A129" s="24"/>
      <c r="G129" s="5"/>
      <c r="I129" s="5"/>
      <c r="K129" s="5"/>
      <c r="M129" s="5"/>
    </row>
    <row r="130" spans="1:13" ht="20.100000000000001" customHeight="1" x14ac:dyDescent="0.5">
      <c r="A130" s="24"/>
      <c r="G130" s="5"/>
      <c r="I130" s="5"/>
      <c r="K130" s="5"/>
      <c r="M130" s="5"/>
    </row>
    <row r="131" spans="1:13" ht="20.100000000000001" customHeight="1" x14ac:dyDescent="0.5">
      <c r="A131" s="24"/>
      <c r="G131" s="5"/>
      <c r="I131" s="5"/>
      <c r="K131" s="5"/>
      <c r="M131" s="5"/>
    </row>
    <row r="132" spans="1:13" ht="20.100000000000001" customHeight="1" x14ac:dyDescent="0.5">
      <c r="A132" s="24"/>
      <c r="G132" s="5"/>
      <c r="I132" s="5"/>
      <c r="K132" s="5"/>
      <c r="M132" s="5"/>
    </row>
    <row r="133" spans="1:13" ht="20.100000000000001" customHeight="1" x14ac:dyDescent="0.5">
      <c r="A133" s="24"/>
      <c r="G133" s="5"/>
      <c r="I133" s="5"/>
      <c r="K133" s="5"/>
      <c r="M133" s="5"/>
    </row>
    <row r="134" spans="1:13" ht="20.100000000000001" customHeight="1" x14ac:dyDescent="0.5">
      <c r="A134" s="24"/>
      <c r="G134" s="5"/>
      <c r="I134" s="5"/>
      <c r="K134" s="74"/>
      <c r="M134" s="5"/>
    </row>
    <row r="135" spans="1:13" ht="20.100000000000001" customHeight="1" x14ac:dyDescent="0.5">
      <c r="A135" s="24"/>
      <c r="G135" s="5"/>
      <c r="I135" s="5"/>
      <c r="K135" s="5"/>
      <c r="M135" s="5"/>
    </row>
    <row r="136" spans="1:13" ht="13.5" customHeight="1" x14ac:dyDescent="0.5">
      <c r="A136" s="24"/>
      <c r="G136" s="5"/>
      <c r="I136" s="5"/>
      <c r="K136" s="5"/>
      <c r="M136" s="5"/>
    </row>
    <row r="137" spans="1:13" ht="20.100000000000001" customHeight="1" x14ac:dyDescent="0.5">
      <c r="A137" s="52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137" s="14"/>
      <c r="C137" s="14"/>
      <c r="D137" s="14"/>
      <c r="E137" s="15"/>
      <c r="F137" s="14"/>
      <c r="G137" s="45"/>
      <c r="H137" s="55"/>
      <c r="I137" s="45"/>
      <c r="J137" s="14"/>
      <c r="K137" s="45"/>
      <c r="L137" s="55"/>
      <c r="M137" s="45"/>
    </row>
  </sheetData>
  <mergeCells count="7">
    <mergeCell ref="G97:I97"/>
    <mergeCell ref="K97:M97"/>
    <mergeCell ref="G5:I5"/>
    <mergeCell ref="K5:M5"/>
    <mergeCell ref="A42:M42"/>
    <mergeCell ref="G51:I51"/>
    <mergeCell ref="K51:M51"/>
  </mergeCells>
  <pageMargins left="0.8" right="0.5" top="0.5" bottom="0.6" header="0.49" footer="0.4"/>
  <pageSetup paperSize="9" scale="95" firstPageNumber="4" fitToHeight="0" orientation="portrait" useFirstPageNumber="1" horizontalDpi="1200" verticalDpi="1200" r:id="rId1"/>
  <headerFooter>
    <oddFooter>&amp;C&amp;"Times New Roman,Regular"&amp;11           &amp;R&amp;"Angsana New,Regular"&amp;13&amp;P</oddFooter>
  </headerFooter>
  <rowBreaks count="2" manualBreakCount="2">
    <brk id="46" max="12" man="1"/>
    <brk id="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="110" zoomScaleNormal="110" zoomScaleSheetLayoutView="120" workbookViewId="0">
      <selection activeCell="D7" sqref="D7"/>
    </sheetView>
  </sheetViews>
  <sheetFormatPr defaultColWidth="10.28515625" defaultRowHeight="19.5" customHeight="1" x14ac:dyDescent="0.5"/>
  <cols>
    <col min="1" max="3" width="1.7109375" style="8" customWidth="1"/>
    <col min="4" max="4" width="35.140625" style="8" customWidth="1"/>
    <col min="5" max="5" width="6.7109375" style="198" customWidth="1"/>
    <col min="6" max="6" width="0.85546875" style="8" customWidth="1"/>
    <col min="7" max="7" width="12" style="44" customWidth="1"/>
    <col min="8" max="8" width="0.85546875" style="43" customWidth="1"/>
    <col min="9" max="9" width="12" style="44" customWidth="1"/>
    <col min="10" max="10" width="0.85546875" style="8" customWidth="1"/>
    <col min="11" max="11" width="12" style="44" customWidth="1"/>
    <col min="12" max="12" width="0.85546875" style="43" customWidth="1"/>
    <col min="13" max="13" width="12" style="44" customWidth="1"/>
    <col min="14" max="16384" width="10.28515625" style="8"/>
  </cols>
  <sheetData>
    <row r="1" spans="1:13" ht="18.95" customHeight="1" x14ac:dyDescent="0.5">
      <c r="A1" s="24" t="s">
        <v>171</v>
      </c>
    </row>
    <row r="2" spans="1:13" s="10" customFormat="1" ht="18.95" customHeight="1" x14ac:dyDescent="0.5">
      <c r="A2" s="7" t="s">
        <v>190</v>
      </c>
      <c r="E2" s="25"/>
      <c r="G2" s="5"/>
      <c r="H2" s="1"/>
      <c r="I2" s="5"/>
      <c r="K2" s="5"/>
      <c r="L2" s="1"/>
      <c r="M2" s="5"/>
    </row>
    <row r="3" spans="1:13" s="10" customFormat="1" ht="18.95" customHeight="1" x14ac:dyDescent="0.5">
      <c r="A3" s="26" t="s">
        <v>194</v>
      </c>
      <c r="B3" s="9"/>
      <c r="C3" s="9"/>
      <c r="D3" s="9"/>
      <c r="E3" s="27"/>
      <c r="F3" s="9"/>
      <c r="G3" s="39"/>
      <c r="H3" s="40"/>
      <c r="I3" s="39"/>
      <c r="J3" s="9"/>
      <c r="K3" s="39"/>
      <c r="L3" s="40"/>
      <c r="M3" s="39"/>
    </row>
    <row r="4" spans="1:13" s="10" customFormat="1" ht="16.5" customHeight="1" x14ac:dyDescent="0.5">
      <c r="A4" s="28"/>
      <c r="E4" s="25"/>
      <c r="G4" s="5"/>
      <c r="H4" s="1"/>
      <c r="I4" s="5"/>
      <c r="K4" s="5"/>
      <c r="L4" s="1"/>
      <c r="M4" s="5"/>
    </row>
    <row r="5" spans="1:13" s="10" customFormat="1" ht="18.95" customHeight="1" x14ac:dyDescent="0.5">
      <c r="A5" s="28"/>
      <c r="E5" s="25"/>
      <c r="G5" s="199" t="s">
        <v>188</v>
      </c>
      <c r="H5" s="199"/>
      <c r="I5" s="199"/>
      <c r="K5" s="199" t="s">
        <v>189</v>
      </c>
      <c r="L5" s="199"/>
      <c r="M5" s="199"/>
    </row>
    <row r="6" spans="1:13" s="10" customFormat="1" ht="18.95" customHeight="1" x14ac:dyDescent="0.5">
      <c r="A6" s="28"/>
      <c r="E6" s="25"/>
      <c r="G6" s="179"/>
      <c r="H6" s="179"/>
      <c r="I6" s="17" t="s">
        <v>221</v>
      </c>
      <c r="K6" s="179"/>
      <c r="L6" s="179"/>
      <c r="M6" s="17" t="s">
        <v>221</v>
      </c>
    </row>
    <row r="7" spans="1:13" ht="18.95" customHeight="1" x14ac:dyDescent="0.5">
      <c r="E7" s="58"/>
      <c r="F7" s="6"/>
      <c r="G7" s="42" t="s">
        <v>97</v>
      </c>
      <c r="H7" s="59"/>
      <c r="I7" s="42" t="s">
        <v>54</v>
      </c>
      <c r="J7" s="6"/>
      <c r="K7" s="42" t="s">
        <v>97</v>
      </c>
      <c r="L7" s="59"/>
      <c r="M7" s="42" t="s">
        <v>54</v>
      </c>
    </row>
    <row r="8" spans="1:13" ht="18.95" customHeight="1" x14ac:dyDescent="0.5">
      <c r="E8" s="75" t="s">
        <v>1</v>
      </c>
      <c r="F8" s="6"/>
      <c r="G8" s="76" t="s">
        <v>2</v>
      </c>
      <c r="H8" s="62"/>
      <c r="I8" s="76" t="s">
        <v>2</v>
      </c>
      <c r="J8" s="6"/>
      <c r="K8" s="76" t="s">
        <v>2</v>
      </c>
      <c r="L8" s="62"/>
      <c r="M8" s="76" t="s">
        <v>2</v>
      </c>
    </row>
    <row r="9" spans="1:13" ht="5.0999999999999996" customHeight="1" x14ac:dyDescent="0.5">
      <c r="A9" s="6"/>
      <c r="G9" s="5"/>
      <c r="I9" s="5"/>
      <c r="K9" s="5"/>
      <c r="M9" s="5"/>
    </row>
    <row r="10" spans="1:13" ht="18.95" customHeight="1" x14ac:dyDescent="0.5">
      <c r="A10" s="8" t="s">
        <v>128</v>
      </c>
      <c r="E10" s="198">
        <v>4</v>
      </c>
      <c r="G10" s="44">
        <v>2632522070</v>
      </c>
      <c r="I10" s="44">
        <v>2807859442</v>
      </c>
      <c r="J10" s="43"/>
      <c r="K10" s="44">
        <v>1907336965</v>
      </c>
      <c r="L10" s="8"/>
      <c r="M10" s="44">
        <v>1934177638</v>
      </c>
    </row>
    <row r="11" spans="1:13" ht="18.95" customHeight="1" x14ac:dyDescent="0.5">
      <c r="A11" s="8" t="s">
        <v>103</v>
      </c>
      <c r="E11" s="198">
        <v>4</v>
      </c>
      <c r="G11" s="45">
        <v>105723489</v>
      </c>
      <c r="I11" s="45">
        <v>107752875</v>
      </c>
      <c r="J11" s="43"/>
      <c r="K11" s="45">
        <v>0</v>
      </c>
      <c r="L11" s="8"/>
      <c r="M11" s="45">
        <v>0</v>
      </c>
    </row>
    <row r="12" spans="1:13" ht="5.0999999999999996" customHeight="1" x14ac:dyDescent="0.5">
      <c r="A12" s="77"/>
      <c r="J12" s="43"/>
      <c r="L12" s="8"/>
    </row>
    <row r="13" spans="1:13" ht="18.95" customHeight="1" x14ac:dyDescent="0.5">
      <c r="A13" s="78" t="s">
        <v>112</v>
      </c>
      <c r="G13" s="45">
        <f>SUM(G10:G11)</f>
        <v>2738245559</v>
      </c>
      <c r="I13" s="45">
        <f>SUM(I10:I11)</f>
        <v>2915612317</v>
      </c>
      <c r="J13" s="43"/>
      <c r="K13" s="45">
        <f>SUM(K10:K11)</f>
        <v>1907336965</v>
      </c>
      <c r="L13" s="8"/>
      <c r="M13" s="45">
        <f>SUM(M10:M11)</f>
        <v>1934177638</v>
      </c>
    </row>
    <row r="14" spans="1:13" ht="5.0999999999999996" customHeight="1" x14ac:dyDescent="0.5">
      <c r="A14" s="77"/>
      <c r="J14" s="43"/>
      <c r="L14" s="8"/>
    </row>
    <row r="15" spans="1:13" ht="18.95" customHeight="1" x14ac:dyDescent="0.5">
      <c r="A15" s="8" t="s">
        <v>104</v>
      </c>
      <c r="E15" s="198">
        <v>26</v>
      </c>
      <c r="G15" s="5">
        <v>-1627682614</v>
      </c>
      <c r="H15" s="1"/>
      <c r="I15" s="5">
        <v>-1790089595</v>
      </c>
      <c r="J15" s="1"/>
      <c r="K15" s="5">
        <v>-1237294497</v>
      </c>
      <c r="L15" s="10"/>
      <c r="M15" s="5">
        <v>-1310010665</v>
      </c>
    </row>
    <row r="16" spans="1:13" ht="18.95" customHeight="1" x14ac:dyDescent="0.5">
      <c r="A16" s="8" t="s">
        <v>113</v>
      </c>
      <c r="E16" s="198" t="s">
        <v>232</v>
      </c>
      <c r="G16" s="45">
        <v>-116482818</v>
      </c>
      <c r="H16" s="1"/>
      <c r="I16" s="45">
        <v>-113596321</v>
      </c>
      <c r="J16" s="1"/>
      <c r="K16" s="45">
        <v>0</v>
      </c>
      <c r="L16" s="8"/>
      <c r="M16" s="45">
        <v>0</v>
      </c>
    </row>
    <row r="17" spans="1:13" ht="5.0999999999999996" customHeight="1" x14ac:dyDescent="0.5">
      <c r="A17" s="77"/>
      <c r="J17" s="43"/>
      <c r="L17" s="8"/>
    </row>
    <row r="18" spans="1:13" ht="18.95" customHeight="1" x14ac:dyDescent="0.5">
      <c r="A18" s="78" t="s">
        <v>114</v>
      </c>
      <c r="G18" s="39">
        <f>SUM(G15:G16)</f>
        <v>-1744165432</v>
      </c>
      <c r="H18" s="1"/>
      <c r="I18" s="39">
        <f>SUM(I15:I16)</f>
        <v>-1903685916</v>
      </c>
      <c r="J18" s="1"/>
      <c r="K18" s="39">
        <f>SUM(K15:K16)</f>
        <v>-1237294497</v>
      </c>
      <c r="L18" s="8"/>
      <c r="M18" s="39">
        <f>SUM(M15:M16)</f>
        <v>-1310010665</v>
      </c>
    </row>
    <row r="19" spans="1:13" ht="5.0999999999999996" customHeight="1" x14ac:dyDescent="0.5">
      <c r="A19" s="77"/>
      <c r="J19" s="43"/>
      <c r="L19" s="8"/>
    </row>
    <row r="20" spans="1:13" ht="18.95" customHeight="1" x14ac:dyDescent="0.5">
      <c r="A20" s="6" t="s">
        <v>26</v>
      </c>
      <c r="G20" s="44">
        <f>G13+G18</f>
        <v>994080127</v>
      </c>
      <c r="I20" s="44">
        <f>I13+I18</f>
        <v>1011926401</v>
      </c>
      <c r="J20" s="43"/>
      <c r="K20" s="44">
        <f>K13+K18</f>
        <v>670042468</v>
      </c>
      <c r="L20" s="8"/>
      <c r="M20" s="44">
        <f>M13+M18</f>
        <v>624166973</v>
      </c>
    </row>
    <row r="21" spans="1:13" ht="18.95" customHeight="1" x14ac:dyDescent="0.5">
      <c r="A21" s="8" t="s">
        <v>27</v>
      </c>
      <c r="E21" s="198">
        <v>24</v>
      </c>
      <c r="G21" s="4">
        <v>11339991</v>
      </c>
      <c r="H21" s="1"/>
      <c r="I21" s="4">
        <v>3835467</v>
      </c>
      <c r="J21" s="1"/>
      <c r="K21" s="4">
        <v>46202550</v>
      </c>
      <c r="L21" s="10"/>
      <c r="M21" s="4">
        <v>19089100</v>
      </c>
    </row>
    <row r="22" spans="1:13" ht="18.95" customHeight="1" x14ac:dyDescent="0.5">
      <c r="A22" s="8" t="s">
        <v>28</v>
      </c>
      <c r="E22" s="198" t="s">
        <v>232</v>
      </c>
      <c r="G22" s="5">
        <v>-191181304</v>
      </c>
      <c r="H22" s="1"/>
      <c r="I22" s="5">
        <v>-179765529</v>
      </c>
      <c r="J22" s="1"/>
      <c r="K22" s="5">
        <v>-130501671</v>
      </c>
      <c r="L22" s="8"/>
      <c r="M22" s="5">
        <v>-129711656</v>
      </c>
    </row>
    <row r="23" spans="1:13" ht="18.95" customHeight="1" x14ac:dyDescent="0.5">
      <c r="A23" s="8" t="s">
        <v>29</v>
      </c>
      <c r="E23" s="198" t="s">
        <v>232</v>
      </c>
      <c r="G23" s="5">
        <v>-386173798</v>
      </c>
      <c r="H23" s="1"/>
      <c r="I23" s="5">
        <v>-315673360</v>
      </c>
      <c r="J23" s="1"/>
      <c r="K23" s="5">
        <v>-243142193</v>
      </c>
      <c r="L23" s="10"/>
      <c r="M23" s="5">
        <v>-171531927</v>
      </c>
    </row>
    <row r="24" spans="1:13" ht="18.95" customHeight="1" x14ac:dyDescent="0.5">
      <c r="A24" s="8" t="s">
        <v>30</v>
      </c>
      <c r="E24" s="198">
        <v>25</v>
      </c>
      <c r="G24" s="79">
        <v>-20705370</v>
      </c>
      <c r="I24" s="79">
        <v>-14436499</v>
      </c>
      <c r="J24" s="43"/>
      <c r="K24" s="79">
        <v>-10238149</v>
      </c>
      <c r="L24" s="8"/>
      <c r="M24" s="79">
        <v>-2310474</v>
      </c>
    </row>
    <row r="25" spans="1:13" ht="5.0999999999999996" customHeight="1" x14ac:dyDescent="0.5">
      <c r="A25" s="29"/>
      <c r="J25" s="43"/>
      <c r="L25" s="8"/>
    </row>
    <row r="26" spans="1:13" ht="18.95" customHeight="1" x14ac:dyDescent="0.5">
      <c r="A26" s="6" t="s">
        <v>69</v>
      </c>
      <c r="G26" s="5">
        <f>SUM(G20:G24)</f>
        <v>407359646</v>
      </c>
      <c r="I26" s="5">
        <f>SUM(I20:I24)</f>
        <v>505886480</v>
      </c>
      <c r="J26" s="43"/>
      <c r="K26" s="5">
        <f>SUM(K20:K24)</f>
        <v>332363005</v>
      </c>
      <c r="L26" s="8"/>
      <c r="M26" s="5">
        <f>SUM(M20:M24)</f>
        <v>339702016</v>
      </c>
    </row>
    <row r="27" spans="1:13" ht="18.95" customHeight="1" x14ac:dyDescent="0.5">
      <c r="A27" s="8" t="s">
        <v>31</v>
      </c>
      <c r="E27" s="198">
        <v>27</v>
      </c>
      <c r="G27" s="39">
        <v>-86244910</v>
      </c>
      <c r="H27" s="1"/>
      <c r="I27" s="39">
        <v>-103272893</v>
      </c>
      <c r="J27" s="1"/>
      <c r="K27" s="39">
        <v>-67970121</v>
      </c>
      <c r="L27" s="8"/>
      <c r="M27" s="39">
        <v>-69176916</v>
      </c>
    </row>
    <row r="28" spans="1:13" ht="5.0999999999999996" customHeight="1" x14ac:dyDescent="0.5">
      <c r="A28" s="6"/>
      <c r="J28" s="43"/>
      <c r="L28" s="8"/>
    </row>
    <row r="29" spans="1:13" ht="18.95" customHeight="1" thickBot="1" x14ac:dyDescent="0.55000000000000004">
      <c r="A29" s="6" t="s">
        <v>199</v>
      </c>
      <c r="G29" s="80">
        <f>SUM(G26:G27)</f>
        <v>321114736</v>
      </c>
      <c r="I29" s="80">
        <f>SUM(I26:I27)</f>
        <v>402613587</v>
      </c>
      <c r="J29" s="43"/>
      <c r="K29" s="80">
        <f>SUM(K26:K27)</f>
        <v>264392884</v>
      </c>
      <c r="L29" s="8"/>
      <c r="M29" s="80">
        <f>SUM(M26:M27)</f>
        <v>270525100</v>
      </c>
    </row>
    <row r="30" spans="1:13" ht="5.0999999999999996" customHeight="1" thickTop="1" x14ac:dyDescent="0.5">
      <c r="A30" s="6"/>
      <c r="G30" s="5"/>
      <c r="I30" s="5"/>
      <c r="J30" s="43"/>
      <c r="K30" s="5"/>
      <c r="L30" s="8"/>
      <c r="M30" s="5"/>
    </row>
    <row r="31" spans="1:13" ht="18.95" customHeight="1" x14ac:dyDescent="0.5">
      <c r="A31" s="6" t="s">
        <v>70</v>
      </c>
      <c r="G31" s="8"/>
      <c r="H31" s="13"/>
      <c r="I31" s="8"/>
      <c r="J31" s="13"/>
      <c r="K31" s="8"/>
      <c r="L31" s="8"/>
      <c r="M31" s="13"/>
    </row>
    <row r="32" spans="1:13" ht="18.95" customHeight="1" x14ac:dyDescent="0.5">
      <c r="A32" s="81" t="s">
        <v>208</v>
      </c>
      <c r="G32" s="8"/>
      <c r="H32" s="13"/>
      <c r="I32" s="8"/>
      <c r="J32" s="13"/>
      <c r="K32" s="8"/>
      <c r="L32" s="8"/>
      <c r="M32" s="13"/>
    </row>
    <row r="33" spans="1:13" ht="18.95" customHeight="1" x14ac:dyDescent="0.5">
      <c r="A33" s="81"/>
      <c r="B33" s="81" t="s">
        <v>169</v>
      </c>
      <c r="G33" s="8"/>
      <c r="H33" s="13"/>
      <c r="I33" s="8"/>
      <c r="J33" s="13"/>
      <c r="K33" s="8"/>
      <c r="L33" s="8"/>
      <c r="M33" s="13"/>
    </row>
    <row r="34" spans="1:13" ht="18.95" customHeight="1" x14ac:dyDescent="0.5">
      <c r="B34" s="8" t="s">
        <v>210</v>
      </c>
      <c r="G34" s="8"/>
      <c r="H34" s="13"/>
      <c r="I34" s="8"/>
      <c r="J34" s="13"/>
      <c r="K34" s="8"/>
      <c r="L34" s="8"/>
      <c r="M34" s="13"/>
    </row>
    <row r="35" spans="1:13" ht="18.95" customHeight="1" x14ac:dyDescent="0.5">
      <c r="C35" s="8" t="s">
        <v>211</v>
      </c>
      <c r="G35" s="5">
        <v>-6679018</v>
      </c>
      <c r="H35" s="13"/>
      <c r="I35" s="13">
        <v>0</v>
      </c>
      <c r="J35" s="13"/>
      <c r="K35" s="5">
        <v>-9398302</v>
      </c>
      <c r="L35" s="8"/>
      <c r="M35" s="13">
        <v>0</v>
      </c>
    </row>
    <row r="36" spans="1:13" ht="18.95" customHeight="1" x14ac:dyDescent="0.5">
      <c r="B36" s="8" t="s">
        <v>212</v>
      </c>
      <c r="G36" s="8"/>
      <c r="H36" s="13"/>
      <c r="I36" s="183"/>
      <c r="J36" s="13"/>
      <c r="K36" s="8"/>
      <c r="L36" s="8"/>
      <c r="M36" s="13"/>
    </row>
    <row r="37" spans="1:13" ht="18.95" customHeight="1" x14ac:dyDescent="0.5">
      <c r="C37" s="8" t="s">
        <v>213</v>
      </c>
      <c r="G37" s="45">
        <v>1335804</v>
      </c>
      <c r="H37" s="13"/>
      <c r="I37" s="16">
        <v>0</v>
      </c>
      <c r="J37" s="13"/>
      <c r="K37" s="45">
        <v>1879660</v>
      </c>
      <c r="L37" s="8"/>
      <c r="M37" s="16">
        <v>0</v>
      </c>
    </row>
    <row r="38" spans="1:13" ht="5.0999999999999996" customHeight="1" x14ac:dyDescent="0.5">
      <c r="G38" s="5"/>
      <c r="H38" s="4"/>
      <c r="I38" s="5"/>
      <c r="J38" s="4"/>
      <c r="K38" s="5"/>
      <c r="L38" s="10"/>
      <c r="M38" s="5"/>
    </row>
    <row r="39" spans="1:13" ht="18.95" customHeight="1" x14ac:dyDescent="0.5">
      <c r="A39" s="81"/>
      <c r="B39" s="8" t="s">
        <v>209</v>
      </c>
      <c r="G39" s="8"/>
      <c r="H39" s="4"/>
      <c r="I39" s="8"/>
      <c r="J39" s="4"/>
      <c r="K39" s="8"/>
      <c r="L39" s="10"/>
      <c r="M39" s="8"/>
    </row>
    <row r="40" spans="1:13" ht="18.95" customHeight="1" x14ac:dyDescent="0.5">
      <c r="A40" s="81"/>
      <c r="C40" s="8" t="s">
        <v>214</v>
      </c>
      <c r="G40" s="16">
        <f>SUM(G35:G37)</f>
        <v>-5343214</v>
      </c>
      <c r="H40" s="4"/>
      <c r="I40" s="16">
        <f>SUM(I35:I37)</f>
        <v>0</v>
      </c>
      <c r="J40" s="4"/>
      <c r="K40" s="16">
        <f>SUM(K35:K37)</f>
        <v>-7518642</v>
      </c>
      <c r="L40" s="4"/>
      <c r="M40" s="16">
        <f>SUM(M35:M37)</f>
        <v>0</v>
      </c>
    </row>
    <row r="41" spans="1:13" ht="5.0999999999999996" customHeight="1" x14ac:dyDescent="0.5">
      <c r="G41" s="5"/>
      <c r="H41" s="4"/>
      <c r="I41" s="5"/>
      <c r="J41" s="4"/>
      <c r="K41" s="5"/>
      <c r="L41" s="10"/>
      <c r="M41" s="5"/>
    </row>
    <row r="42" spans="1:13" ht="18.95" customHeight="1" x14ac:dyDescent="0.5">
      <c r="A42" s="81" t="s">
        <v>168</v>
      </c>
      <c r="G42" s="8"/>
      <c r="H42" s="13"/>
      <c r="I42" s="8"/>
      <c r="J42" s="13"/>
      <c r="K42" s="8"/>
      <c r="L42" s="8"/>
      <c r="M42" s="13"/>
    </row>
    <row r="43" spans="1:13" ht="18.95" customHeight="1" x14ac:dyDescent="0.5">
      <c r="A43" s="81"/>
      <c r="B43" s="81" t="s">
        <v>169</v>
      </c>
      <c r="G43" s="8"/>
      <c r="H43" s="13"/>
      <c r="I43" s="8"/>
      <c r="J43" s="13"/>
      <c r="K43" s="8"/>
      <c r="L43" s="8"/>
      <c r="M43" s="13"/>
    </row>
    <row r="44" spans="1:13" ht="18.95" customHeight="1" x14ac:dyDescent="0.5">
      <c r="A44" s="81"/>
      <c r="B44" s="8" t="s">
        <v>71</v>
      </c>
      <c r="G44" s="45">
        <v>-1283973</v>
      </c>
      <c r="H44" s="4"/>
      <c r="I44" s="45">
        <v>-1936843</v>
      </c>
      <c r="J44" s="4"/>
      <c r="K44" s="16">
        <v>0</v>
      </c>
      <c r="L44" s="4"/>
      <c r="M44" s="16">
        <v>0</v>
      </c>
    </row>
    <row r="45" spans="1:13" ht="18.95" customHeight="1" x14ac:dyDescent="0.5">
      <c r="A45" s="81"/>
      <c r="B45" s="8" t="s">
        <v>72</v>
      </c>
      <c r="G45" s="8"/>
      <c r="H45" s="4"/>
      <c r="I45" s="8"/>
      <c r="J45" s="4"/>
      <c r="K45" s="8"/>
      <c r="L45" s="10"/>
      <c r="M45" s="8"/>
    </row>
    <row r="46" spans="1:13" ht="18.95" customHeight="1" x14ac:dyDescent="0.5">
      <c r="A46" s="81"/>
      <c r="C46" s="8" t="s">
        <v>73</v>
      </c>
      <c r="G46" s="16">
        <f>G44</f>
        <v>-1283973</v>
      </c>
      <c r="H46" s="4"/>
      <c r="I46" s="16">
        <f>I44</f>
        <v>-1936843</v>
      </c>
      <c r="J46" s="4"/>
      <c r="K46" s="16">
        <f>K44</f>
        <v>0</v>
      </c>
      <c r="L46" s="4"/>
      <c r="M46" s="16">
        <f>M44</f>
        <v>0</v>
      </c>
    </row>
    <row r="47" spans="1:13" ht="5.0999999999999996" customHeight="1" x14ac:dyDescent="0.5">
      <c r="G47" s="5"/>
      <c r="H47" s="4"/>
      <c r="I47" s="5"/>
      <c r="J47" s="4"/>
      <c r="K47" s="5"/>
      <c r="L47" s="10"/>
      <c r="M47" s="5"/>
    </row>
    <row r="48" spans="1:13" ht="18.95" customHeight="1" x14ac:dyDescent="0.5">
      <c r="A48" s="6" t="s">
        <v>200</v>
      </c>
      <c r="B48" s="6"/>
      <c r="C48" s="6"/>
      <c r="D48" s="6"/>
      <c r="G48" s="16">
        <f>SUM(G40,G46)</f>
        <v>-6627187</v>
      </c>
      <c r="H48" s="4"/>
      <c r="I48" s="16">
        <f>SUM(I40,I46)</f>
        <v>-1936843</v>
      </c>
      <c r="J48" s="4"/>
      <c r="K48" s="16">
        <f>SUM(K40,K46)</f>
        <v>-7518642</v>
      </c>
      <c r="L48" s="10"/>
      <c r="M48" s="16">
        <f>SUM(M40,M46)</f>
        <v>0</v>
      </c>
    </row>
    <row r="49" spans="1:13" ht="5.0999999999999996" customHeight="1" x14ac:dyDescent="0.5">
      <c r="A49" s="6"/>
      <c r="B49" s="6"/>
      <c r="C49" s="6"/>
      <c r="D49" s="6"/>
      <c r="G49" s="184"/>
      <c r="H49" s="4"/>
      <c r="I49" s="184"/>
      <c r="J49" s="4"/>
      <c r="K49" s="184"/>
      <c r="L49" s="10"/>
      <c r="M49" s="184"/>
    </row>
    <row r="50" spans="1:13" ht="18.95" customHeight="1" thickBot="1" x14ac:dyDescent="0.55000000000000004">
      <c r="A50" s="6" t="s">
        <v>198</v>
      </c>
      <c r="G50" s="82">
        <f>SUM(G29,G48)</f>
        <v>314487549</v>
      </c>
      <c r="H50" s="4"/>
      <c r="I50" s="82">
        <f>SUM(I29,I48)</f>
        <v>400676744</v>
      </c>
      <c r="J50" s="4"/>
      <c r="K50" s="82">
        <f>SUM(K29,K48)</f>
        <v>256874242</v>
      </c>
      <c r="L50" s="4"/>
      <c r="M50" s="82">
        <f>SUM(M29,M48)</f>
        <v>270525100</v>
      </c>
    </row>
    <row r="51" spans="1:13" ht="18.95" customHeight="1" thickTop="1" x14ac:dyDescent="0.5">
      <c r="A51" s="6"/>
      <c r="G51" s="4"/>
      <c r="H51" s="4"/>
      <c r="I51" s="4"/>
      <c r="J51" s="4"/>
      <c r="K51" s="4"/>
      <c r="L51" s="4"/>
      <c r="M51" s="4"/>
    </row>
    <row r="52" spans="1:13" ht="6" customHeight="1" x14ac:dyDescent="0.5">
      <c r="A52" s="6"/>
      <c r="G52" s="4"/>
      <c r="H52" s="4"/>
      <c r="I52" s="4"/>
      <c r="J52" s="4"/>
      <c r="K52" s="4"/>
      <c r="L52" s="4"/>
      <c r="M52" s="4"/>
    </row>
    <row r="53" spans="1:13" ht="18.95" customHeight="1" x14ac:dyDescent="0.5">
      <c r="A53" s="14" t="str">
        <f>'T4-6'!A137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14"/>
      <c r="C53" s="14"/>
      <c r="D53" s="14"/>
      <c r="E53" s="15"/>
      <c r="F53" s="14"/>
      <c r="G53" s="45"/>
      <c r="H53" s="16"/>
      <c r="I53" s="45"/>
      <c r="J53" s="16"/>
      <c r="K53" s="45"/>
      <c r="L53" s="14"/>
      <c r="M53" s="45"/>
    </row>
    <row r="54" spans="1:13" ht="19.5" customHeight="1" x14ac:dyDescent="0.5">
      <c r="A54" s="24" t="s">
        <v>171</v>
      </c>
    </row>
    <row r="55" spans="1:13" ht="19.5" customHeight="1" x14ac:dyDescent="0.5">
      <c r="A55" s="7" t="s">
        <v>191</v>
      </c>
      <c r="B55" s="10"/>
      <c r="C55" s="10"/>
      <c r="D55" s="10"/>
      <c r="E55" s="25"/>
      <c r="F55" s="10"/>
      <c r="G55" s="5"/>
      <c r="H55" s="1"/>
      <c r="I55" s="5"/>
      <c r="J55" s="10"/>
      <c r="K55" s="5"/>
      <c r="L55" s="1"/>
      <c r="M55" s="5"/>
    </row>
    <row r="56" spans="1:13" ht="19.5" customHeight="1" x14ac:dyDescent="0.5">
      <c r="A56" s="26" t="s">
        <v>194</v>
      </c>
      <c r="B56" s="9"/>
      <c r="C56" s="9"/>
      <c r="D56" s="9"/>
      <c r="E56" s="27"/>
      <c r="F56" s="9"/>
      <c r="G56" s="39"/>
      <c r="H56" s="40"/>
      <c r="I56" s="39"/>
      <c r="J56" s="9"/>
      <c r="K56" s="39"/>
      <c r="L56" s="40"/>
      <c r="M56" s="39"/>
    </row>
    <row r="57" spans="1:13" ht="19.5" customHeight="1" x14ac:dyDescent="0.5">
      <c r="A57" s="6"/>
      <c r="G57" s="5"/>
      <c r="H57" s="4"/>
      <c r="I57" s="5"/>
      <c r="J57" s="4"/>
      <c r="K57" s="5"/>
      <c r="L57" s="10"/>
      <c r="M57" s="5"/>
    </row>
    <row r="58" spans="1:13" ht="19.5" customHeight="1" x14ac:dyDescent="0.5">
      <c r="A58" s="6"/>
      <c r="E58" s="25"/>
      <c r="F58" s="10"/>
      <c r="G58" s="199" t="s">
        <v>188</v>
      </c>
      <c r="H58" s="199"/>
      <c r="I58" s="199"/>
      <c r="J58" s="10"/>
      <c r="K58" s="199" t="s">
        <v>189</v>
      </c>
      <c r="L58" s="199"/>
      <c r="M58" s="199"/>
    </row>
    <row r="59" spans="1:13" ht="19.5" customHeight="1" x14ac:dyDescent="0.5">
      <c r="A59" s="6"/>
      <c r="E59" s="25"/>
      <c r="F59" s="10"/>
      <c r="G59" s="179"/>
      <c r="H59" s="179"/>
      <c r="I59" s="17" t="s">
        <v>221</v>
      </c>
      <c r="J59" s="10"/>
      <c r="K59" s="179"/>
      <c r="L59" s="179"/>
      <c r="M59" s="17" t="s">
        <v>221</v>
      </c>
    </row>
    <row r="60" spans="1:13" ht="19.5" customHeight="1" x14ac:dyDescent="0.5">
      <c r="A60" s="6"/>
      <c r="E60" s="58"/>
      <c r="F60" s="6"/>
      <c r="G60" s="42" t="s">
        <v>97</v>
      </c>
      <c r="H60" s="59"/>
      <c r="I60" s="42" t="s">
        <v>54</v>
      </c>
      <c r="J60" s="6"/>
      <c r="K60" s="42" t="s">
        <v>97</v>
      </c>
      <c r="L60" s="59"/>
      <c r="M60" s="42" t="s">
        <v>54</v>
      </c>
    </row>
    <row r="61" spans="1:13" ht="19.5" customHeight="1" x14ac:dyDescent="0.5">
      <c r="E61" s="58"/>
      <c r="F61" s="6"/>
      <c r="G61" s="76" t="s">
        <v>2</v>
      </c>
      <c r="H61" s="62"/>
      <c r="I61" s="76" t="s">
        <v>2</v>
      </c>
      <c r="J61" s="6"/>
      <c r="K61" s="76" t="s">
        <v>2</v>
      </c>
      <c r="L61" s="62"/>
      <c r="M61" s="76" t="s">
        <v>2</v>
      </c>
    </row>
    <row r="62" spans="1:13" ht="8.1" customHeight="1" x14ac:dyDescent="0.5">
      <c r="E62" s="58"/>
      <c r="F62" s="6"/>
      <c r="G62" s="17"/>
      <c r="H62" s="62"/>
      <c r="I62" s="17"/>
      <c r="J62" s="6"/>
      <c r="K62" s="17"/>
      <c r="L62" s="62"/>
      <c r="M62" s="17"/>
    </row>
    <row r="63" spans="1:13" ht="19.5" customHeight="1" x14ac:dyDescent="0.5">
      <c r="A63" s="7" t="s">
        <v>74</v>
      </c>
      <c r="B63" s="10"/>
      <c r="C63" s="10"/>
      <c r="D63" s="10"/>
      <c r="G63" s="8"/>
      <c r="H63" s="4"/>
      <c r="I63" s="8"/>
      <c r="J63" s="4"/>
      <c r="K63" s="8"/>
      <c r="L63" s="10"/>
      <c r="M63" s="8"/>
    </row>
    <row r="64" spans="1:13" ht="19.5" customHeight="1" x14ac:dyDescent="0.5">
      <c r="B64" s="8" t="s">
        <v>75</v>
      </c>
      <c r="G64" s="13">
        <v>323752163</v>
      </c>
      <c r="H64" s="4"/>
      <c r="I64" s="13">
        <v>313851288</v>
      </c>
      <c r="J64" s="4"/>
      <c r="K64" s="13">
        <v>264392884</v>
      </c>
      <c r="L64" s="4"/>
      <c r="M64" s="13">
        <v>270525100</v>
      </c>
    </row>
    <row r="65" spans="1:13" ht="19.5" customHeight="1" x14ac:dyDescent="0.5">
      <c r="B65" s="8" t="s">
        <v>98</v>
      </c>
      <c r="G65" s="5"/>
      <c r="H65" s="4"/>
      <c r="I65" s="5"/>
      <c r="J65" s="4"/>
      <c r="K65" s="5"/>
      <c r="L65" s="10"/>
      <c r="M65" s="5"/>
    </row>
    <row r="66" spans="1:13" ht="19.5" customHeight="1" x14ac:dyDescent="0.5">
      <c r="C66" s="8" t="s">
        <v>99</v>
      </c>
      <c r="G66" s="4">
        <v>0</v>
      </c>
      <c r="H66" s="8"/>
      <c r="I66" s="13">
        <v>91070954</v>
      </c>
      <c r="K66" s="4">
        <v>0</v>
      </c>
      <c r="L66" s="8"/>
      <c r="M66" s="4">
        <v>0</v>
      </c>
    </row>
    <row r="67" spans="1:13" ht="19.5" customHeight="1" x14ac:dyDescent="0.5">
      <c r="B67" s="8" t="s">
        <v>76</v>
      </c>
      <c r="G67" s="45">
        <v>-2637427</v>
      </c>
      <c r="H67" s="4"/>
      <c r="I67" s="45">
        <v>-2308655</v>
      </c>
      <c r="J67" s="4"/>
      <c r="K67" s="16">
        <v>0</v>
      </c>
      <c r="L67" s="4"/>
      <c r="M67" s="16">
        <v>0</v>
      </c>
    </row>
    <row r="68" spans="1:13" ht="8.1" customHeight="1" x14ac:dyDescent="0.5">
      <c r="A68" s="7"/>
      <c r="B68" s="10"/>
      <c r="C68" s="10"/>
      <c r="D68" s="10"/>
      <c r="G68" s="184"/>
      <c r="H68" s="4"/>
      <c r="I68" s="184"/>
      <c r="J68" s="4"/>
      <c r="K68" s="184"/>
      <c r="L68" s="10"/>
      <c r="M68" s="184"/>
    </row>
    <row r="69" spans="1:13" ht="19.5" customHeight="1" thickBot="1" x14ac:dyDescent="0.55000000000000004">
      <c r="A69" s="7"/>
      <c r="B69" s="10"/>
      <c r="C69" s="10"/>
      <c r="D69" s="10"/>
      <c r="G69" s="82">
        <f>SUM(G64:G67)</f>
        <v>321114736</v>
      </c>
      <c r="H69" s="4"/>
      <c r="I69" s="82">
        <f>SUM(I64:I68)</f>
        <v>402613587</v>
      </c>
      <c r="J69" s="4"/>
      <c r="K69" s="82">
        <f>SUM(K64:K67)</f>
        <v>264392884</v>
      </c>
      <c r="L69" s="4"/>
      <c r="M69" s="82">
        <f>SUM(M64:M67)</f>
        <v>270525100</v>
      </c>
    </row>
    <row r="70" spans="1:13" ht="19.5" customHeight="1" thickTop="1" x14ac:dyDescent="0.5">
      <c r="A70" s="7"/>
      <c r="B70" s="10"/>
      <c r="C70" s="10"/>
      <c r="D70" s="10"/>
      <c r="G70" s="184"/>
      <c r="H70" s="4"/>
      <c r="I70" s="184"/>
      <c r="J70" s="4"/>
      <c r="K70" s="184"/>
      <c r="L70" s="10"/>
      <c r="M70" s="184"/>
    </row>
    <row r="71" spans="1:13" ht="19.5" customHeight="1" x14ac:dyDescent="0.5">
      <c r="A71" s="7" t="s">
        <v>77</v>
      </c>
      <c r="B71" s="10"/>
      <c r="C71" s="10"/>
      <c r="D71" s="10"/>
      <c r="G71" s="184"/>
      <c r="H71" s="4"/>
      <c r="I71" s="184"/>
      <c r="J71" s="4"/>
      <c r="K71" s="184"/>
      <c r="L71" s="10"/>
      <c r="M71" s="184"/>
    </row>
    <row r="72" spans="1:13" ht="19.5" customHeight="1" x14ac:dyDescent="0.5">
      <c r="B72" s="8" t="s">
        <v>75</v>
      </c>
      <c r="G72" s="13">
        <f>G50-G74-G75</f>
        <v>317411536</v>
      </c>
      <c r="H72" s="4"/>
      <c r="I72" s="13">
        <f>I50-I74-I75</f>
        <v>311914445</v>
      </c>
      <c r="J72" s="4"/>
      <c r="K72" s="13">
        <f>K50-K74-K75</f>
        <v>256874242</v>
      </c>
      <c r="L72" s="4"/>
      <c r="M72" s="13">
        <f>M50-M74-M75</f>
        <v>270525100</v>
      </c>
    </row>
    <row r="73" spans="1:13" ht="19.5" customHeight="1" x14ac:dyDescent="0.5">
      <c r="B73" s="8" t="s">
        <v>98</v>
      </c>
      <c r="G73" s="5"/>
      <c r="H73" s="4"/>
      <c r="I73" s="5"/>
      <c r="J73" s="4"/>
      <c r="K73" s="5"/>
      <c r="L73" s="10"/>
      <c r="M73" s="5"/>
    </row>
    <row r="74" spans="1:13" ht="19.5" customHeight="1" x14ac:dyDescent="0.5">
      <c r="C74" s="8" t="s">
        <v>99</v>
      </c>
      <c r="G74" s="13">
        <v>0</v>
      </c>
      <c r="H74" s="4"/>
      <c r="I74" s="13">
        <v>91070954</v>
      </c>
      <c r="J74" s="4"/>
      <c r="K74" s="13">
        <v>0</v>
      </c>
      <c r="L74" s="4"/>
      <c r="M74" s="13">
        <v>0</v>
      </c>
    </row>
    <row r="75" spans="1:13" ht="19.5" customHeight="1" x14ac:dyDescent="0.5">
      <c r="B75" s="8" t="s">
        <v>76</v>
      </c>
      <c r="G75" s="16">
        <v>-2923987</v>
      </c>
      <c r="H75" s="4"/>
      <c r="I75" s="16">
        <v>-2308655</v>
      </c>
      <c r="J75" s="4"/>
      <c r="K75" s="16">
        <v>0</v>
      </c>
      <c r="L75" s="4"/>
      <c r="M75" s="16">
        <v>0</v>
      </c>
    </row>
    <row r="76" spans="1:13" ht="8.1" customHeight="1" x14ac:dyDescent="0.5">
      <c r="A76" s="7"/>
      <c r="B76" s="10"/>
      <c r="C76" s="10"/>
      <c r="D76" s="10"/>
      <c r="G76" s="184"/>
      <c r="H76" s="4"/>
      <c r="I76" s="184"/>
      <c r="J76" s="4"/>
      <c r="K76" s="184"/>
      <c r="L76" s="10"/>
      <c r="M76" s="184"/>
    </row>
    <row r="77" spans="1:13" ht="19.5" customHeight="1" thickBot="1" x14ac:dyDescent="0.55000000000000004">
      <c r="A77" s="7"/>
      <c r="B77" s="10"/>
      <c r="C77" s="10"/>
      <c r="D77" s="10"/>
      <c r="G77" s="80">
        <f>SUM(G72:G76)</f>
        <v>314487549</v>
      </c>
      <c r="H77" s="4"/>
      <c r="I77" s="80">
        <f>I50</f>
        <v>400676744</v>
      </c>
      <c r="J77" s="4"/>
      <c r="K77" s="80">
        <f>SUM(K72:K76)</f>
        <v>256874242</v>
      </c>
      <c r="L77" s="10"/>
      <c r="M77" s="80">
        <f>SUM(M72:M75)</f>
        <v>270525100</v>
      </c>
    </row>
    <row r="78" spans="1:13" ht="19.5" customHeight="1" thickTop="1" x14ac:dyDescent="0.5">
      <c r="A78" s="7"/>
      <c r="B78" s="10"/>
      <c r="C78" s="10"/>
      <c r="D78" s="10"/>
      <c r="G78" s="184"/>
      <c r="H78" s="4"/>
      <c r="I78" s="184"/>
      <c r="J78" s="4"/>
      <c r="K78" s="184"/>
      <c r="L78" s="10"/>
      <c r="M78" s="184"/>
    </row>
    <row r="79" spans="1:13" ht="19.5" customHeight="1" x14ac:dyDescent="0.5">
      <c r="A79" s="7" t="s">
        <v>78</v>
      </c>
      <c r="B79" s="10"/>
      <c r="C79" s="10"/>
      <c r="D79" s="10"/>
      <c r="E79" s="198">
        <v>28</v>
      </c>
      <c r="G79" s="184"/>
      <c r="H79" s="4"/>
      <c r="I79" s="184"/>
      <c r="J79" s="4"/>
      <c r="K79" s="184"/>
      <c r="L79" s="10"/>
      <c r="M79" s="184"/>
    </row>
    <row r="80" spans="1:13" ht="8.1" customHeight="1" x14ac:dyDescent="0.5">
      <c r="A80" s="7"/>
      <c r="B80" s="10"/>
      <c r="C80" s="10"/>
      <c r="D80" s="10"/>
      <c r="G80" s="184"/>
      <c r="H80" s="4"/>
      <c r="I80" s="184"/>
      <c r="J80" s="4"/>
      <c r="K80" s="184"/>
      <c r="L80" s="10"/>
      <c r="M80" s="184"/>
    </row>
    <row r="81" spans="1:13" ht="19.5" customHeight="1" x14ac:dyDescent="0.5">
      <c r="A81" s="10" t="s">
        <v>79</v>
      </c>
      <c r="B81" s="10"/>
      <c r="C81" s="10"/>
      <c r="D81" s="10"/>
      <c r="E81" s="25"/>
      <c r="F81" s="10"/>
      <c r="G81" s="184"/>
      <c r="H81" s="4"/>
      <c r="I81" s="184"/>
      <c r="J81" s="4"/>
      <c r="K81" s="184"/>
      <c r="L81" s="10"/>
      <c r="M81" s="184"/>
    </row>
    <row r="82" spans="1:13" ht="19.5" customHeight="1" thickBot="1" x14ac:dyDescent="0.55000000000000004">
      <c r="A82" s="10"/>
      <c r="B82" s="10" t="s">
        <v>80</v>
      </c>
      <c r="C82" s="10"/>
      <c r="D82" s="10"/>
      <c r="E82" s="25"/>
      <c r="F82" s="10"/>
      <c r="G82" s="83">
        <f>G64/1251621900</f>
        <v>0.25866610595420231</v>
      </c>
      <c r="H82" s="46"/>
      <c r="I82" s="83">
        <f>I64/3443452/100</f>
        <v>0.91144377212169647</v>
      </c>
      <c r="J82" s="46"/>
      <c r="K82" s="83">
        <f>K64/1251621900</f>
        <v>0.21124021879131388</v>
      </c>
      <c r="L82" s="46"/>
      <c r="M82" s="83">
        <f>M64/3443452/100</f>
        <v>0.78562181206533444</v>
      </c>
    </row>
    <row r="83" spans="1:13" ht="19.5" customHeight="1" thickTop="1" x14ac:dyDescent="0.5">
      <c r="A83" s="10"/>
      <c r="B83" s="10"/>
      <c r="C83" s="10"/>
      <c r="D83" s="10"/>
      <c r="E83" s="25"/>
      <c r="F83" s="10"/>
      <c r="G83" s="47"/>
      <c r="H83" s="46"/>
      <c r="I83" s="47"/>
      <c r="J83" s="46"/>
      <c r="K83" s="47"/>
      <c r="L83" s="46"/>
      <c r="M83" s="47"/>
    </row>
    <row r="84" spans="1:13" ht="19.5" customHeight="1" x14ac:dyDescent="0.5">
      <c r="A84" s="10"/>
      <c r="B84" s="10"/>
      <c r="C84" s="10"/>
      <c r="D84" s="10"/>
      <c r="E84" s="25"/>
      <c r="F84" s="10"/>
      <c r="G84" s="47"/>
      <c r="H84" s="46"/>
      <c r="I84" s="47"/>
      <c r="J84" s="46"/>
      <c r="K84" s="47"/>
      <c r="L84" s="46"/>
      <c r="M84" s="47"/>
    </row>
    <row r="85" spans="1:13" ht="19.5" customHeight="1" x14ac:dyDescent="0.5">
      <c r="A85" s="10"/>
      <c r="B85" s="10"/>
      <c r="C85" s="10"/>
      <c r="D85" s="10"/>
      <c r="E85" s="25"/>
      <c r="F85" s="10"/>
      <c r="G85" s="47"/>
      <c r="H85" s="46"/>
      <c r="I85" s="47"/>
      <c r="J85" s="46"/>
      <c r="K85" s="47"/>
      <c r="L85" s="46"/>
      <c r="M85" s="47"/>
    </row>
    <row r="86" spans="1:13" ht="19.5" customHeight="1" x14ac:dyDescent="0.5">
      <c r="A86" s="10"/>
      <c r="B86" s="10"/>
      <c r="C86" s="10"/>
      <c r="D86" s="10"/>
      <c r="E86" s="25"/>
      <c r="F86" s="10"/>
      <c r="G86" s="47"/>
      <c r="H86" s="46"/>
      <c r="I86" s="47"/>
      <c r="J86" s="46"/>
      <c r="K86" s="47"/>
      <c r="L86" s="46"/>
      <c r="M86" s="47"/>
    </row>
    <row r="87" spans="1:13" ht="19.5" customHeight="1" x14ac:dyDescent="0.5">
      <c r="A87" s="10"/>
      <c r="B87" s="10"/>
      <c r="C87" s="10"/>
      <c r="D87" s="10"/>
      <c r="E87" s="25"/>
      <c r="F87" s="10"/>
      <c r="G87" s="47"/>
      <c r="H87" s="46"/>
      <c r="I87" s="47"/>
      <c r="J87" s="46"/>
      <c r="K87" s="47"/>
      <c r="L87" s="46"/>
      <c r="M87" s="47"/>
    </row>
    <row r="88" spans="1:13" ht="19.5" customHeight="1" x14ac:dyDescent="0.5">
      <c r="A88" s="10"/>
      <c r="B88" s="10"/>
      <c r="C88" s="10"/>
      <c r="D88" s="10"/>
      <c r="E88" s="25"/>
      <c r="F88" s="10"/>
      <c r="G88" s="47"/>
      <c r="H88" s="46"/>
      <c r="I88" s="47"/>
      <c r="J88" s="46"/>
      <c r="K88" s="47"/>
      <c r="L88" s="46"/>
      <c r="M88" s="47"/>
    </row>
    <row r="89" spans="1:13" ht="19.5" customHeight="1" x14ac:dyDescent="0.5">
      <c r="A89" s="10"/>
      <c r="B89" s="10"/>
      <c r="C89" s="10"/>
      <c r="D89" s="10"/>
      <c r="E89" s="25"/>
      <c r="F89" s="10"/>
      <c r="G89" s="47"/>
      <c r="H89" s="46"/>
      <c r="I89" s="47"/>
      <c r="J89" s="46"/>
      <c r="K89" s="47"/>
      <c r="L89" s="46"/>
      <c r="M89" s="47"/>
    </row>
    <row r="90" spans="1:13" ht="19.5" customHeight="1" x14ac:dyDescent="0.5">
      <c r="A90" s="10"/>
      <c r="B90" s="10"/>
      <c r="C90" s="10"/>
      <c r="D90" s="10"/>
      <c r="E90" s="25"/>
      <c r="F90" s="10"/>
      <c r="G90" s="47"/>
      <c r="H90" s="46"/>
      <c r="I90" s="47"/>
      <c r="J90" s="46"/>
      <c r="K90" s="47"/>
      <c r="L90" s="46"/>
      <c r="M90" s="47"/>
    </row>
    <row r="91" spans="1:13" ht="19.5" customHeight="1" x14ac:dyDescent="0.5">
      <c r="A91" s="10"/>
      <c r="B91" s="10"/>
      <c r="C91" s="10"/>
      <c r="D91" s="10"/>
      <c r="E91" s="25"/>
      <c r="F91" s="10"/>
      <c r="G91" s="47"/>
      <c r="H91" s="46"/>
      <c r="I91" s="47"/>
      <c r="J91" s="46"/>
      <c r="K91" s="47"/>
      <c r="L91" s="46"/>
      <c r="M91" s="47"/>
    </row>
    <row r="92" spans="1:13" ht="19.5" customHeight="1" x14ac:dyDescent="0.5">
      <c r="A92" s="10"/>
      <c r="B92" s="10"/>
      <c r="C92" s="10"/>
      <c r="D92" s="10"/>
      <c r="E92" s="25"/>
      <c r="F92" s="10"/>
      <c r="G92" s="47"/>
      <c r="H92" s="46"/>
      <c r="I92" s="47"/>
      <c r="J92" s="46"/>
      <c r="K92" s="47"/>
      <c r="L92" s="46"/>
      <c r="M92" s="47"/>
    </row>
    <row r="93" spans="1:13" ht="18.95" customHeight="1" x14ac:dyDescent="0.5">
      <c r="A93" s="10"/>
      <c r="B93" s="10"/>
      <c r="C93" s="10"/>
      <c r="D93" s="10"/>
      <c r="E93" s="25"/>
      <c r="F93" s="10"/>
      <c r="G93" s="47"/>
      <c r="H93" s="46"/>
      <c r="I93" s="47"/>
      <c r="J93" s="46"/>
      <c r="K93" s="47"/>
      <c r="L93" s="46"/>
      <c r="M93" s="47"/>
    </row>
    <row r="94" spans="1:13" ht="18.95" customHeight="1" x14ac:dyDescent="0.5">
      <c r="A94" s="10"/>
      <c r="B94" s="10"/>
      <c r="C94" s="10"/>
      <c r="D94" s="10"/>
      <c r="E94" s="25"/>
      <c r="F94" s="10"/>
      <c r="G94" s="47"/>
      <c r="H94" s="46"/>
      <c r="I94" s="47"/>
      <c r="J94" s="46"/>
      <c r="K94" s="47"/>
      <c r="L94" s="46"/>
      <c r="M94" s="47"/>
    </row>
    <row r="95" spans="1:13" ht="22.5" customHeight="1" x14ac:dyDescent="0.5">
      <c r="A95" s="10"/>
      <c r="B95" s="10"/>
      <c r="C95" s="10"/>
      <c r="D95" s="10"/>
      <c r="E95" s="25"/>
      <c r="F95" s="10"/>
      <c r="G95" s="47"/>
      <c r="H95" s="46"/>
      <c r="I95" s="47"/>
      <c r="J95" s="46"/>
      <c r="K95" s="47"/>
      <c r="L95" s="46"/>
      <c r="M95" s="47"/>
    </row>
    <row r="96" spans="1:13" ht="28.5" customHeight="1" x14ac:dyDescent="0.5">
      <c r="A96" s="10"/>
      <c r="B96" s="10"/>
      <c r="C96" s="10"/>
      <c r="D96" s="10"/>
      <c r="E96" s="25"/>
      <c r="F96" s="10"/>
      <c r="G96" s="47"/>
      <c r="H96" s="46"/>
      <c r="I96" s="47"/>
      <c r="J96" s="46"/>
      <c r="K96" s="47"/>
      <c r="L96" s="46"/>
      <c r="M96" s="47"/>
    </row>
    <row r="97" spans="1:13" ht="19.5" customHeight="1" x14ac:dyDescent="0.5">
      <c r="A97" s="30" t="str">
        <f>A53</f>
        <v>หมายเหตุประกอบงบการเงินรวมและงบการเงินเฉพาะกิจการเป็นส่วนหนึ่งของงบการเงินนี้</v>
      </c>
      <c r="B97" s="9"/>
      <c r="C97" s="9"/>
      <c r="D97" s="9"/>
      <c r="E97" s="27"/>
      <c r="F97" s="9"/>
      <c r="G97" s="39"/>
      <c r="H97" s="40"/>
      <c r="I97" s="39"/>
      <c r="J97" s="9"/>
      <c r="K97" s="39"/>
      <c r="L97" s="40"/>
      <c r="M97" s="39"/>
    </row>
  </sheetData>
  <mergeCells count="4">
    <mergeCell ref="G5:I5"/>
    <mergeCell ref="K5:M5"/>
    <mergeCell ref="G58:I58"/>
    <mergeCell ref="K58:M58"/>
  </mergeCells>
  <pageMargins left="0.9" right="0.5" top="0.5" bottom="0.6" header="0.49" footer="0.4"/>
  <pageSetup paperSize="9" scale="95" firstPageNumber="7" orientation="portrait" useFirstPageNumber="1" horizontalDpi="1200" verticalDpi="1200" r:id="rId1"/>
  <headerFooter>
    <oddFooter>&amp;C&amp;"Times New Roman,Regular"&amp;11           &amp;R&amp;"Angsana New,Regular"&amp;13&amp;P</oddFooter>
  </headerFooter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Y39"/>
  <sheetViews>
    <sheetView topLeftCell="A28" zoomScale="90" zoomScaleNormal="90" zoomScaleSheetLayoutView="100" workbookViewId="0">
      <selection activeCell="D35" sqref="D35"/>
    </sheetView>
  </sheetViews>
  <sheetFormatPr defaultColWidth="10.28515625" defaultRowHeight="18" customHeight="1" x14ac:dyDescent="0.5"/>
  <cols>
    <col min="1" max="3" width="1.42578125" style="85" customWidth="1"/>
    <col min="4" max="4" width="47.42578125" style="85" customWidth="1"/>
    <col min="5" max="5" width="10.5703125" style="147" bestFit="1" customWidth="1"/>
    <col min="6" max="6" width="0.7109375" style="85" customWidth="1"/>
    <col min="7" max="7" width="8.5703125" style="85" customWidth="1"/>
    <col min="8" max="8" width="0.7109375" style="85" customWidth="1"/>
    <col min="9" max="9" width="12.85546875" style="149" customWidth="1"/>
    <col min="10" max="10" width="0.7109375" style="149" customWidth="1"/>
    <col min="11" max="11" width="9" style="149" customWidth="1"/>
    <col min="12" max="12" width="0.7109375" style="149" customWidth="1"/>
    <col min="13" max="13" width="11.5703125" style="149" bestFit="1" customWidth="1"/>
    <col min="14" max="14" width="0.7109375" style="149" customWidth="1"/>
    <col min="15" max="15" width="15.7109375" style="149" customWidth="1"/>
    <col min="16" max="16" width="0.7109375" style="149" customWidth="1"/>
    <col min="17" max="17" width="13.7109375" style="149" customWidth="1"/>
    <col min="18" max="18" width="0.7109375" style="149" customWidth="1"/>
    <col min="19" max="19" width="11.5703125" style="149" customWidth="1"/>
    <col min="20" max="20" width="0.7109375" style="149" customWidth="1"/>
    <col min="21" max="21" width="16.28515625" style="149" customWidth="1"/>
    <col min="22" max="22" width="0.7109375" style="149" customWidth="1"/>
    <col min="23" max="23" width="11.85546875" style="149" customWidth="1"/>
    <col min="24" max="24" width="0.7109375" style="85" customWidth="1"/>
    <col min="25" max="25" width="10" style="85" customWidth="1"/>
    <col min="26" max="26" width="0.7109375" style="85" customWidth="1"/>
    <col min="27" max="27" width="11.5703125" style="150" bestFit="1" customWidth="1"/>
    <col min="28" max="28" width="7.5703125" style="150" bestFit="1" customWidth="1"/>
    <col min="29" max="77" width="10.28515625" style="88"/>
    <col min="78" max="16384" width="10.28515625" style="85"/>
  </cols>
  <sheetData>
    <row r="1" spans="1:77" s="8" customFormat="1" ht="18.95" customHeight="1" x14ac:dyDescent="0.5">
      <c r="A1" s="6" t="s">
        <v>171</v>
      </c>
      <c r="B1" s="24"/>
      <c r="C1" s="24"/>
      <c r="D1" s="24"/>
      <c r="E1" s="1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AA1" s="3"/>
      <c r="AB1" s="3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</row>
    <row r="2" spans="1:77" s="8" customFormat="1" ht="18.95" customHeight="1" x14ac:dyDescent="0.5">
      <c r="A2" s="6" t="s">
        <v>192</v>
      </c>
      <c r="B2" s="6"/>
      <c r="C2" s="6"/>
      <c r="D2" s="6"/>
      <c r="E2" s="1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A2" s="3"/>
      <c r="AB2" s="3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</row>
    <row r="3" spans="1:77" s="9" customFormat="1" ht="18.95" customHeight="1" x14ac:dyDescent="0.5">
      <c r="A3" s="26" t="str">
        <f>'T7-8'!A3</f>
        <v>สำหรับปีสิ้นสุดวันที่ 31 ธันวาคม พ.ศ. 2561</v>
      </c>
      <c r="B3" s="26"/>
      <c r="C3" s="26"/>
      <c r="D3" s="26"/>
      <c r="E3" s="12"/>
      <c r="G3" s="14"/>
      <c r="H3" s="14"/>
      <c r="I3" s="31"/>
      <c r="J3" s="31"/>
      <c r="K3" s="32"/>
      <c r="L3" s="32"/>
      <c r="M3" s="31"/>
      <c r="N3" s="31"/>
      <c r="O3" s="31"/>
      <c r="P3" s="31"/>
      <c r="Q3" s="31"/>
      <c r="R3" s="31"/>
      <c r="S3" s="32"/>
      <c r="T3" s="31"/>
      <c r="U3" s="32"/>
      <c r="V3" s="32"/>
      <c r="W3" s="32"/>
      <c r="Y3" s="14"/>
      <c r="Z3" s="14"/>
      <c r="AA3" s="33"/>
      <c r="AB3" s="185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</row>
    <row r="4" spans="1:77" ht="18.95" customHeight="1" x14ac:dyDescent="0.5"/>
    <row r="5" spans="1:77" ht="20.100000000000001" customHeight="1" x14ac:dyDescent="0.5">
      <c r="E5" s="201" t="s">
        <v>188</v>
      </c>
      <c r="F5" s="201"/>
      <c r="G5" s="202"/>
      <c r="H5" s="202"/>
      <c r="I5" s="202"/>
      <c r="J5" s="202"/>
      <c r="K5" s="202"/>
      <c r="L5" s="202"/>
      <c r="M5" s="201"/>
      <c r="N5" s="201"/>
      <c r="O5" s="201"/>
      <c r="P5" s="201"/>
      <c r="Q5" s="201"/>
      <c r="R5" s="202"/>
      <c r="S5" s="202"/>
      <c r="T5" s="202"/>
      <c r="U5" s="202"/>
      <c r="V5" s="202"/>
      <c r="W5" s="202"/>
      <c r="X5" s="201"/>
      <c r="Y5" s="202"/>
      <c r="Z5" s="202"/>
      <c r="AA5" s="201"/>
      <c r="AB5" s="152"/>
    </row>
    <row r="6" spans="1:77" ht="20.100000000000001" customHeight="1" x14ac:dyDescent="0.5">
      <c r="E6" s="204" t="s">
        <v>81</v>
      </c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153"/>
      <c r="U6" s="153"/>
      <c r="V6" s="153"/>
      <c r="W6" s="153"/>
      <c r="X6" s="153"/>
      <c r="Y6" s="153"/>
      <c r="Z6" s="153"/>
      <c r="AA6" s="153"/>
      <c r="AB6" s="151"/>
    </row>
    <row r="7" spans="1:77" ht="20.100000000000001" customHeight="1" x14ac:dyDescent="0.5">
      <c r="E7" s="152"/>
      <c r="F7" s="152"/>
      <c r="G7" s="152"/>
      <c r="H7" s="152"/>
      <c r="I7" s="154"/>
      <c r="J7" s="152"/>
      <c r="K7" s="152"/>
      <c r="L7" s="152"/>
      <c r="M7" s="152"/>
      <c r="N7" s="152"/>
      <c r="O7" s="202" t="s">
        <v>56</v>
      </c>
      <c r="P7" s="202"/>
      <c r="Q7" s="20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</row>
    <row r="8" spans="1:77" ht="20.100000000000001" customHeight="1" x14ac:dyDescent="0.5">
      <c r="E8" s="152"/>
      <c r="F8" s="152"/>
      <c r="G8" s="152"/>
      <c r="H8" s="152"/>
      <c r="I8" s="85"/>
      <c r="J8" s="152"/>
      <c r="K8" s="205" t="s">
        <v>85</v>
      </c>
      <c r="L8" s="205"/>
      <c r="M8" s="205"/>
      <c r="N8" s="152"/>
      <c r="O8" s="155" t="s">
        <v>70</v>
      </c>
      <c r="P8" s="85"/>
      <c r="Q8" s="85"/>
      <c r="R8" s="152"/>
      <c r="S8" s="154"/>
      <c r="T8" s="152"/>
      <c r="U8" s="203" t="s">
        <v>58</v>
      </c>
      <c r="V8" s="203"/>
      <c r="W8" s="203"/>
      <c r="X8" s="203"/>
      <c r="Y8" s="203"/>
      <c r="Z8" s="156"/>
      <c r="AA8" s="156"/>
      <c r="AB8" s="156"/>
    </row>
    <row r="9" spans="1:77" ht="20.100000000000001" customHeight="1" x14ac:dyDescent="0.5">
      <c r="E9" s="152"/>
      <c r="F9" s="152"/>
      <c r="G9" s="152"/>
      <c r="H9" s="152"/>
      <c r="I9" s="157" t="s">
        <v>140</v>
      </c>
      <c r="J9" s="152"/>
      <c r="K9" s="157" t="s">
        <v>136</v>
      </c>
      <c r="L9" s="152"/>
      <c r="M9" s="152"/>
      <c r="N9" s="152"/>
      <c r="O9" s="154" t="s">
        <v>122</v>
      </c>
      <c r="P9" s="85"/>
      <c r="Q9" s="162" t="s">
        <v>33</v>
      </c>
      <c r="R9" s="152"/>
      <c r="S9" s="154" t="s">
        <v>59</v>
      </c>
      <c r="T9" s="152"/>
      <c r="U9" s="158" t="s">
        <v>121</v>
      </c>
      <c r="V9" s="158"/>
      <c r="W9" s="158"/>
      <c r="X9" s="158"/>
      <c r="Y9" s="158"/>
      <c r="Z9" s="156"/>
      <c r="AA9" s="156"/>
      <c r="AB9" s="156"/>
    </row>
    <row r="10" spans="1:77" s="163" customFormat="1" ht="20.100000000000001" customHeight="1" x14ac:dyDescent="0.5">
      <c r="A10" s="159"/>
      <c r="B10" s="159"/>
      <c r="C10" s="159"/>
      <c r="D10" s="159"/>
      <c r="E10" s="154" t="s">
        <v>82</v>
      </c>
      <c r="F10" s="160"/>
      <c r="G10" s="160" t="s">
        <v>100</v>
      </c>
      <c r="H10" s="160"/>
      <c r="I10" s="161" t="s">
        <v>141</v>
      </c>
      <c r="J10" s="162"/>
      <c r="K10" s="161" t="s">
        <v>138</v>
      </c>
      <c r="L10" s="162"/>
      <c r="M10" s="162"/>
      <c r="N10" s="162"/>
      <c r="O10" s="161" t="s">
        <v>154</v>
      </c>
      <c r="P10" s="162"/>
      <c r="Q10" s="162" t="s">
        <v>156</v>
      </c>
      <c r="R10" s="162"/>
      <c r="S10" s="162" t="s">
        <v>60</v>
      </c>
      <c r="T10" s="162"/>
      <c r="U10" s="162" t="s">
        <v>102</v>
      </c>
      <c r="V10" s="162"/>
      <c r="W10" s="162" t="s">
        <v>185</v>
      </c>
      <c r="X10" s="160"/>
      <c r="Y10" s="160"/>
      <c r="Z10" s="160"/>
      <c r="AA10" s="154" t="s">
        <v>62</v>
      </c>
      <c r="AB10" s="154"/>
    </row>
    <row r="11" spans="1:77" s="163" customFormat="1" ht="20.100000000000001" customHeight="1" x14ac:dyDescent="0.5">
      <c r="A11" s="159"/>
      <c r="B11" s="159"/>
      <c r="C11" s="159"/>
      <c r="D11" s="159"/>
      <c r="E11" s="162" t="s">
        <v>83</v>
      </c>
      <c r="F11" s="160"/>
      <c r="G11" s="160" t="s">
        <v>101</v>
      </c>
      <c r="H11" s="160"/>
      <c r="I11" s="162" t="s">
        <v>94</v>
      </c>
      <c r="J11" s="162"/>
      <c r="K11" s="162" t="s">
        <v>137</v>
      </c>
      <c r="L11" s="162"/>
      <c r="M11" s="162" t="s">
        <v>25</v>
      </c>
      <c r="N11" s="162"/>
      <c r="O11" s="162" t="s">
        <v>155</v>
      </c>
      <c r="P11" s="162"/>
      <c r="Q11" s="162" t="s">
        <v>66</v>
      </c>
      <c r="R11" s="162"/>
      <c r="S11" s="162" t="s">
        <v>61</v>
      </c>
      <c r="T11" s="162"/>
      <c r="U11" s="162" t="s">
        <v>94</v>
      </c>
      <c r="V11" s="162"/>
      <c r="W11" s="162" t="s">
        <v>184</v>
      </c>
      <c r="X11" s="160"/>
      <c r="Y11" s="162" t="s">
        <v>33</v>
      </c>
      <c r="Z11" s="160"/>
      <c r="AA11" s="162" t="s">
        <v>63</v>
      </c>
      <c r="AB11" s="162"/>
    </row>
    <row r="12" spans="1:77" s="163" customFormat="1" ht="20.100000000000001" customHeight="1" x14ac:dyDescent="0.5">
      <c r="A12" s="164"/>
      <c r="B12" s="165"/>
      <c r="C12" s="165"/>
      <c r="D12" s="165"/>
      <c r="E12" s="166" t="s">
        <v>32</v>
      </c>
      <c r="F12" s="160"/>
      <c r="G12" s="167" t="s">
        <v>32</v>
      </c>
      <c r="H12" s="160"/>
      <c r="I12" s="166" t="s">
        <v>32</v>
      </c>
      <c r="J12" s="162"/>
      <c r="K12" s="166" t="s">
        <v>32</v>
      </c>
      <c r="L12" s="162"/>
      <c r="M12" s="166" t="s">
        <v>32</v>
      </c>
      <c r="N12" s="162"/>
      <c r="O12" s="166" t="s">
        <v>32</v>
      </c>
      <c r="P12" s="162"/>
      <c r="Q12" s="166" t="s">
        <v>32</v>
      </c>
      <c r="R12" s="162"/>
      <c r="S12" s="166" t="s">
        <v>32</v>
      </c>
      <c r="T12" s="162"/>
      <c r="U12" s="168" t="s">
        <v>32</v>
      </c>
      <c r="V12" s="162"/>
      <c r="W12" s="166" t="s">
        <v>32</v>
      </c>
      <c r="X12" s="160"/>
      <c r="Y12" s="168" t="s">
        <v>32</v>
      </c>
      <c r="Z12" s="160"/>
      <c r="AA12" s="166" t="s">
        <v>32</v>
      </c>
      <c r="AB12" s="162"/>
    </row>
    <row r="13" spans="1:77" s="163" customFormat="1" ht="6" customHeight="1" x14ac:dyDescent="0.5">
      <c r="A13" s="164"/>
      <c r="B13" s="165"/>
      <c r="C13" s="165"/>
      <c r="D13" s="165"/>
      <c r="E13" s="162"/>
      <c r="F13" s="160"/>
      <c r="G13" s="160"/>
      <c r="H13" s="160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0"/>
      <c r="Y13" s="160"/>
      <c r="Z13" s="160"/>
      <c r="AA13" s="162"/>
      <c r="AB13" s="162"/>
    </row>
    <row r="14" spans="1:77" s="88" customFormat="1" ht="20.100000000000001" customHeight="1" x14ac:dyDescent="0.5">
      <c r="A14" s="169" t="s">
        <v>222</v>
      </c>
      <c r="B14" s="173"/>
      <c r="C14" s="173"/>
      <c r="D14" s="173"/>
      <c r="E14" s="170">
        <v>62000000</v>
      </c>
      <c r="F14" s="170"/>
      <c r="G14" s="170">
        <v>0</v>
      </c>
      <c r="H14" s="101"/>
      <c r="I14" s="170">
        <v>0</v>
      </c>
      <c r="J14" s="170"/>
      <c r="K14" s="170">
        <v>0</v>
      </c>
      <c r="L14" s="101"/>
      <c r="M14" s="170">
        <v>1231442497</v>
      </c>
      <c r="N14" s="101"/>
      <c r="O14" s="170">
        <v>-112494</v>
      </c>
      <c r="P14" s="101"/>
      <c r="Q14" s="170">
        <v>-112494</v>
      </c>
      <c r="R14" s="101"/>
      <c r="S14" s="170">
        <v>1293330003</v>
      </c>
      <c r="T14" s="101"/>
      <c r="U14" s="170">
        <v>737926730</v>
      </c>
      <c r="V14" s="170"/>
      <c r="W14" s="170">
        <v>1057493</v>
      </c>
      <c r="X14" s="170"/>
      <c r="Y14" s="170">
        <v>738984223</v>
      </c>
      <c r="Z14" s="101"/>
      <c r="AA14" s="170">
        <v>2032314226</v>
      </c>
      <c r="AB14" s="170"/>
    </row>
    <row r="15" spans="1:77" s="88" customFormat="1" ht="6" customHeight="1" x14ac:dyDescent="0.5">
      <c r="A15" s="169"/>
      <c r="B15" s="173"/>
      <c r="C15" s="173"/>
      <c r="D15" s="173"/>
      <c r="E15" s="170"/>
      <c r="F15" s="170"/>
      <c r="G15" s="170"/>
      <c r="H15" s="101"/>
      <c r="I15" s="170"/>
      <c r="J15" s="101"/>
      <c r="K15" s="170"/>
      <c r="L15" s="101"/>
      <c r="M15" s="170"/>
      <c r="N15" s="101"/>
      <c r="O15" s="170"/>
      <c r="P15" s="101"/>
      <c r="Q15" s="170"/>
      <c r="R15" s="101"/>
      <c r="S15" s="170"/>
      <c r="T15" s="101"/>
      <c r="U15" s="170"/>
      <c r="V15" s="170"/>
      <c r="W15" s="170"/>
      <c r="X15" s="170"/>
      <c r="Y15" s="170"/>
      <c r="Z15" s="101"/>
      <c r="AA15" s="170"/>
      <c r="AB15" s="170"/>
    </row>
    <row r="16" spans="1:77" s="88" customFormat="1" ht="20.100000000000001" customHeight="1" x14ac:dyDescent="0.5">
      <c r="A16" s="169" t="s">
        <v>197</v>
      </c>
      <c r="B16" s="173"/>
      <c r="C16" s="173"/>
      <c r="D16" s="173"/>
      <c r="U16" s="170"/>
    </row>
    <row r="17" spans="1:28" s="88" customFormat="1" ht="20.100000000000001" customHeight="1" x14ac:dyDescent="0.5">
      <c r="A17" s="88" t="s">
        <v>234</v>
      </c>
      <c r="B17" s="173"/>
      <c r="C17" s="173"/>
      <c r="D17" s="173"/>
      <c r="E17" s="170">
        <v>576000000</v>
      </c>
      <c r="F17" s="170"/>
      <c r="G17" s="170">
        <v>93663209</v>
      </c>
      <c r="H17" s="170"/>
      <c r="I17" s="170">
        <v>0</v>
      </c>
      <c r="J17" s="170"/>
      <c r="K17" s="170">
        <v>0</v>
      </c>
      <c r="L17" s="170"/>
      <c r="M17" s="170">
        <v>0</v>
      </c>
      <c r="N17" s="170"/>
      <c r="O17" s="170">
        <v>0</v>
      </c>
      <c r="P17" s="170"/>
      <c r="Q17" s="170">
        <v>0</v>
      </c>
      <c r="R17" s="170"/>
      <c r="S17" s="170">
        <f t="shared" ref="S17:S21" si="0">SUM(E17:M17,Q17)</f>
        <v>669663209</v>
      </c>
      <c r="T17" s="170"/>
      <c r="U17" s="170">
        <v>0</v>
      </c>
      <c r="V17" s="170"/>
      <c r="W17" s="170">
        <v>0</v>
      </c>
      <c r="X17" s="170"/>
      <c r="Y17" s="170">
        <f t="shared" ref="Y17:Y19" si="1">SUM(U17:W17)</f>
        <v>0</v>
      </c>
      <c r="Z17" s="171"/>
      <c r="AA17" s="170">
        <f t="shared" ref="AA17:AA19" si="2">SUM(Y17,S17)</f>
        <v>669663209</v>
      </c>
      <c r="AB17" s="170"/>
    </row>
    <row r="18" spans="1:28" s="88" customFormat="1" ht="20.100000000000001" customHeight="1" x14ac:dyDescent="0.5">
      <c r="A18" s="88" t="s">
        <v>120</v>
      </c>
      <c r="B18" s="173"/>
      <c r="C18" s="173"/>
      <c r="D18" s="173"/>
      <c r="E18" s="170">
        <v>0</v>
      </c>
      <c r="F18" s="170"/>
      <c r="G18" s="170">
        <v>0</v>
      </c>
      <c r="H18" s="170"/>
      <c r="I18" s="170">
        <v>0</v>
      </c>
      <c r="J18" s="170"/>
      <c r="K18" s="170">
        <v>0</v>
      </c>
      <c r="L18" s="170"/>
      <c r="M18" s="170">
        <v>0</v>
      </c>
      <c r="N18" s="170"/>
      <c r="O18" s="170">
        <v>0</v>
      </c>
      <c r="P18" s="170"/>
      <c r="Q18" s="170">
        <v>0</v>
      </c>
      <c r="R18" s="170"/>
      <c r="S18" s="170">
        <f t="shared" si="0"/>
        <v>0</v>
      </c>
      <c r="T18" s="170"/>
      <c r="U18" s="170">
        <v>0</v>
      </c>
      <c r="V18" s="170"/>
      <c r="W18" s="170">
        <v>2856186</v>
      </c>
      <c r="X18" s="170"/>
      <c r="Y18" s="170">
        <f>SUM(U18:W18)</f>
        <v>2856186</v>
      </c>
      <c r="Z18" s="171"/>
      <c r="AA18" s="170">
        <f t="shared" si="2"/>
        <v>2856186</v>
      </c>
      <c r="AB18" s="170"/>
    </row>
    <row r="19" spans="1:28" s="88" customFormat="1" ht="20.100000000000001" customHeight="1" x14ac:dyDescent="0.5">
      <c r="A19" s="88" t="s">
        <v>139</v>
      </c>
      <c r="B19" s="173"/>
      <c r="C19" s="173"/>
      <c r="D19" s="173"/>
      <c r="E19" s="170">
        <v>0</v>
      </c>
      <c r="F19" s="170"/>
      <c r="G19" s="170">
        <v>0</v>
      </c>
      <c r="H19" s="170"/>
      <c r="I19" s="170">
        <v>0</v>
      </c>
      <c r="J19" s="170"/>
      <c r="K19" s="170">
        <v>0</v>
      </c>
      <c r="L19" s="170"/>
      <c r="M19" s="170">
        <v>0</v>
      </c>
      <c r="N19" s="170"/>
      <c r="O19" s="170">
        <v>0</v>
      </c>
      <c r="P19" s="170"/>
      <c r="Q19" s="170">
        <v>0</v>
      </c>
      <c r="R19" s="170"/>
      <c r="S19" s="170">
        <f t="shared" si="0"/>
        <v>0</v>
      </c>
      <c r="T19" s="170"/>
      <c r="U19" s="170">
        <v>-640050000</v>
      </c>
      <c r="V19" s="170"/>
      <c r="W19" s="170">
        <v>0</v>
      </c>
      <c r="X19" s="170"/>
      <c r="Y19" s="170">
        <f t="shared" si="1"/>
        <v>-640050000</v>
      </c>
      <c r="Z19" s="171"/>
      <c r="AA19" s="170">
        <f t="shared" si="2"/>
        <v>-640050000</v>
      </c>
      <c r="AB19" s="170"/>
    </row>
    <row r="20" spans="1:28" s="88" customFormat="1" ht="20.100000000000001" customHeight="1" x14ac:dyDescent="0.5">
      <c r="A20" s="88" t="s">
        <v>198</v>
      </c>
      <c r="B20" s="173"/>
      <c r="C20" s="173"/>
      <c r="D20" s="173"/>
      <c r="E20" s="170">
        <v>0</v>
      </c>
      <c r="F20" s="170"/>
      <c r="G20" s="170">
        <v>0</v>
      </c>
      <c r="H20" s="101"/>
      <c r="I20" s="170">
        <v>0</v>
      </c>
      <c r="J20" s="101"/>
      <c r="K20" s="170">
        <v>0</v>
      </c>
      <c r="L20" s="101"/>
      <c r="M20" s="170">
        <v>313851288</v>
      </c>
      <c r="N20" s="101"/>
      <c r="O20" s="170">
        <v>-1936843</v>
      </c>
      <c r="P20" s="101"/>
      <c r="Q20" s="170">
        <f>SUM(O20:P20)</f>
        <v>-1936843</v>
      </c>
      <c r="R20" s="101"/>
      <c r="S20" s="170">
        <f>SUM(E20:M20,Q20)</f>
        <v>311914445</v>
      </c>
      <c r="T20" s="101"/>
      <c r="U20" s="170">
        <v>91070954</v>
      </c>
      <c r="V20" s="170"/>
      <c r="W20" s="170">
        <v>-2308655</v>
      </c>
      <c r="X20" s="170"/>
      <c r="Y20" s="170">
        <f t="shared" ref="Y20" si="3">SUM(U20:W20)</f>
        <v>88762299</v>
      </c>
      <c r="Z20" s="101"/>
      <c r="AA20" s="170">
        <f t="shared" ref="AA20" si="4">SUM(Y20,S20)</f>
        <v>400676744</v>
      </c>
      <c r="AB20" s="170"/>
    </row>
    <row r="21" spans="1:28" s="88" customFormat="1" ht="20.100000000000001" customHeight="1" x14ac:dyDescent="0.5">
      <c r="A21" s="88" t="s">
        <v>233</v>
      </c>
      <c r="B21" s="173"/>
      <c r="C21" s="173"/>
      <c r="D21" s="173"/>
      <c r="E21" s="172">
        <v>0</v>
      </c>
      <c r="F21" s="170"/>
      <c r="G21" s="172">
        <v>0</v>
      </c>
      <c r="H21" s="101"/>
      <c r="I21" s="172">
        <v>94712575</v>
      </c>
      <c r="J21" s="101"/>
      <c r="K21" s="172">
        <v>0</v>
      </c>
      <c r="L21" s="101"/>
      <c r="M21" s="172">
        <v>0</v>
      </c>
      <c r="N21" s="101"/>
      <c r="O21" s="172">
        <v>0</v>
      </c>
      <c r="P21" s="101"/>
      <c r="Q21" s="172">
        <f>SUM(O21:P21)</f>
        <v>0</v>
      </c>
      <c r="R21" s="101"/>
      <c r="S21" s="172">
        <f t="shared" si="0"/>
        <v>94712575</v>
      </c>
      <c r="T21" s="101"/>
      <c r="U21" s="172">
        <v>-188947684</v>
      </c>
      <c r="V21" s="170"/>
      <c r="W21" s="172">
        <v>0</v>
      </c>
      <c r="X21" s="170"/>
      <c r="Y21" s="172">
        <f t="shared" ref="Y21" si="5">SUM(U21:W21)</f>
        <v>-188947684</v>
      </c>
      <c r="Z21" s="101"/>
      <c r="AA21" s="172">
        <f t="shared" ref="AA21" si="6">SUM(Y21,S21)</f>
        <v>-94235109</v>
      </c>
      <c r="AB21" s="170"/>
    </row>
    <row r="22" spans="1:28" s="88" customFormat="1" ht="6" customHeight="1" x14ac:dyDescent="0.5">
      <c r="B22" s="173"/>
      <c r="C22" s="173"/>
      <c r="D22" s="173"/>
      <c r="E22" s="174"/>
      <c r="F22" s="171"/>
      <c r="G22" s="171"/>
      <c r="H22" s="17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71"/>
      <c r="Y22" s="171"/>
      <c r="Z22" s="171"/>
      <c r="AA22" s="174"/>
      <c r="AB22" s="174"/>
    </row>
    <row r="23" spans="1:28" s="88" customFormat="1" ht="20.100000000000001" customHeight="1" thickBot="1" x14ac:dyDescent="0.55000000000000004">
      <c r="A23" s="7" t="s">
        <v>195</v>
      </c>
      <c r="B23" s="159"/>
      <c r="C23" s="159"/>
      <c r="D23" s="159"/>
      <c r="E23" s="175">
        <f>SUM(E14:E21)</f>
        <v>638000000</v>
      </c>
      <c r="F23" s="171"/>
      <c r="G23" s="175">
        <f>SUM(G14:G21)</f>
        <v>93663209</v>
      </c>
      <c r="H23" s="171"/>
      <c r="I23" s="175">
        <f>SUM(I14:I21)</f>
        <v>94712575</v>
      </c>
      <c r="J23" s="174"/>
      <c r="K23" s="175">
        <f>SUM(K14:K21)</f>
        <v>0</v>
      </c>
      <c r="L23" s="174"/>
      <c r="M23" s="175">
        <f>SUM(M14:M21)</f>
        <v>1545293785</v>
      </c>
      <c r="N23" s="174"/>
      <c r="O23" s="175">
        <f>SUM(O14:O21)</f>
        <v>-2049337</v>
      </c>
      <c r="P23" s="174"/>
      <c r="Q23" s="175">
        <f>SUM(Q14:Q21)</f>
        <v>-2049337</v>
      </c>
      <c r="R23" s="174"/>
      <c r="S23" s="175">
        <f>SUM(S14:S21)</f>
        <v>2369620232</v>
      </c>
      <c r="T23" s="174"/>
      <c r="U23" s="175">
        <f>SUM(U14:U21)</f>
        <v>0</v>
      </c>
      <c r="V23" s="174"/>
      <c r="W23" s="175">
        <f>SUM(W14:W21)</f>
        <v>1605024</v>
      </c>
      <c r="X23" s="171"/>
      <c r="Y23" s="175">
        <f>SUM(Y14:Y21)</f>
        <v>1605024</v>
      </c>
      <c r="Z23" s="171"/>
      <c r="AA23" s="175">
        <f>SUM(AA14:AA21)</f>
        <v>2371225256</v>
      </c>
      <c r="AB23" s="174"/>
    </row>
    <row r="24" spans="1:28" s="88" customFormat="1" ht="20.100000000000001" customHeight="1" thickTop="1" x14ac:dyDescent="0.5">
      <c r="A24" s="169"/>
      <c r="B24" s="159"/>
      <c r="C24" s="159"/>
      <c r="D24" s="159"/>
      <c r="E24" s="174"/>
      <c r="F24" s="171"/>
      <c r="G24" s="171"/>
      <c r="H24" s="171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1"/>
      <c r="Y24" s="171"/>
      <c r="Z24" s="171"/>
      <c r="AA24" s="174"/>
      <c r="AB24" s="174"/>
    </row>
    <row r="25" spans="1:28" s="88" customFormat="1" ht="20.100000000000001" customHeight="1" x14ac:dyDescent="0.5">
      <c r="A25" s="169" t="s">
        <v>201</v>
      </c>
      <c r="B25" s="169"/>
      <c r="C25" s="169"/>
      <c r="D25" s="169"/>
      <c r="E25" s="170">
        <v>638000000</v>
      </c>
      <c r="F25" s="170"/>
      <c r="G25" s="170">
        <v>93663209</v>
      </c>
      <c r="H25" s="170"/>
      <c r="I25" s="170">
        <v>94712575</v>
      </c>
      <c r="J25" s="170"/>
      <c r="K25" s="170">
        <v>0</v>
      </c>
      <c r="L25" s="170"/>
      <c r="M25" s="170">
        <v>1545293785</v>
      </c>
      <c r="N25" s="170"/>
      <c r="O25" s="170">
        <v>-2049337</v>
      </c>
      <c r="P25" s="170"/>
      <c r="Q25" s="170">
        <f>SUM(O25:P25)</f>
        <v>-2049337</v>
      </c>
      <c r="R25" s="170"/>
      <c r="S25" s="170">
        <f t="shared" ref="S25" si="7">SUM(E25:M25,Q25)</f>
        <v>2369620232</v>
      </c>
      <c r="T25" s="170"/>
      <c r="U25" s="170">
        <v>0</v>
      </c>
      <c r="V25" s="170"/>
      <c r="W25" s="170">
        <v>1605024</v>
      </c>
      <c r="X25" s="170"/>
      <c r="Y25" s="170">
        <f t="shared" ref="Y25" si="8">SUM(U25:W25)</f>
        <v>1605024</v>
      </c>
      <c r="Z25" s="101"/>
      <c r="AA25" s="170">
        <f t="shared" ref="AA25" si="9">SUM(Y25,S25)</f>
        <v>2371225256</v>
      </c>
      <c r="AB25" s="170"/>
    </row>
    <row r="26" spans="1:28" s="88" customFormat="1" ht="6" customHeight="1" x14ac:dyDescent="0.5">
      <c r="A26" s="169"/>
      <c r="B26" s="169"/>
      <c r="C26" s="169"/>
      <c r="D26" s="169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01"/>
      <c r="AA26" s="170"/>
      <c r="AB26" s="170"/>
    </row>
    <row r="27" spans="1:28" s="88" customFormat="1" ht="20.100000000000001" customHeight="1" x14ac:dyDescent="0.5">
      <c r="A27" s="169" t="s">
        <v>197</v>
      </c>
      <c r="B27" s="173"/>
      <c r="C27" s="173"/>
      <c r="D27" s="173"/>
    </row>
    <row r="28" spans="1:28" s="88" customFormat="1" ht="20.100000000000001" customHeight="1" x14ac:dyDescent="0.5">
      <c r="A28" s="88" t="s">
        <v>234</v>
      </c>
      <c r="B28" s="173"/>
      <c r="C28" s="173"/>
      <c r="D28" s="173"/>
      <c r="E28" s="170">
        <v>842000000</v>
      </c>
      <c r="F28" s="170"/>
      <c r="G28" s="170">
        <v>0</v>
      </c>
      <c r="H28" s="170"/>
      <c r="I28" s="170">
        <v>0</v>
      </c>
      <c r="J28" s="170"/>
      <c r="K28" s="170">
        <v>0</v>
      </c>
      <c r="L28" s="170"/>
      <c r="M28" s="170">
        <v>0</v>
      </c>
      <c r="N28" s="170"/>
      <c r="O28" s="170">
        <v>0</v>
      </c>
      <c r="P28" s="170"/>
      <c r="Q28" s="170">
        <f>SUM(O28:P28)</f>
        <v>0</v>
      </c>
      <c r="R28" s="170"/>
      <c r="S28" s="170">
        <f t="shared" ref="S28:S32" si="10">SUM(E28:M28,Q28)</f>
        <v>842000000</v>
      </c>
      <c r="T28" s="170"/>
      <c r="U28" s="170">
        <v>0</v>
      </c>
      <c r="V28" s="170"/>
      <c r="W28" s="170">
        <v>0</v>
      </c>
      <c r="X28" s="170"/>
      <c r="Y28" s="170">
        <f t="shared" ref="Y28:Y32" si="11">SUM(U28:W28)</f>
        <v>0</v>
      </c>
      <c r="Z28" s="170"/>
      <c r="AA28" s="170">
        <f t="shared" ref="AA28:AA32" si="12">SUM(Y28,S28)</f>
        <v>842000000</v>
      </c>
      <c r="AB28" s="170"/>
    </row>
    <row r="29" spans="1:28" s="88" customFormat="1" ht="20.100000000000001" customHeight="1" x14ac:dyDescent="0.5">
      <c r="A29" s="88" t="s">
        <v>120</v>
      </c>
      <c r="B29" s="173"/>
      <c r="C29" s="173"/>
      <c r="D29" s="173"/>
      <c r="E29" s="170">
        <v>0</v>
      </c>
      <c r="F29" s="170"/>
      <c r="G29" s="170">
        <v>0</v>
      </c>
      <c r="H29" s="170"/>
      <c r="I29" s="170">
        <v>0</v>
      </c>
      <c r="J29" s="170"/>
      <c r="K29" s="170">
        <v>0</v>
      </c>
      <c r="L29" s="170"/>
      <c r="M29" s="170">
        <v>0</v>
      </c>
      <c r="N29" s="170"/>
      <c r="O29" s="170">
        <v>0</v>
      </c>
      <c r="P29" s="170"/>
      <c r="Q29" s="170">
        <f t="shared" ref="Q29:Q32" si="13">SUM(O29:P29)</f>
        <v>0</v>
      </c>
      <c r="R29" s="170"/>
      <c r="S29" s="170">
        <f t="shared" si="10"/>
        <v>0</v>
      </c>
      <c r="T29" s="170"/>
      <c r="U29" s="170">
        <v>0</v>
      </c>
      <c r="V29" s="170"/>
      <c r="W29" s="170">
        <v>240527</v>
      </c>
      <c r="X29" s="170"/>
      <c r="Y29" s="170">
        <f t="shared" si="11"/>
        <v>240527</v>
      </c>
      <c r="Z29" s="170"/>
      <c r="AA29" s="170">
        <f t="shared" si="12"/>
        <v>240527</v>
      </c>
      <c r="AB29" s="170"/>
    </row>
    <row r="30" spans="1:28" s="88" customFormat="1" ht="20.100000000000001" customHeight="1" x14ac:dyDescent="0.5">
      <c r="A30" s="88" t="s">
        <v>235</v>
      </c>
      <c r="B30" s="173"/>
      <c r="C30" s="173"/>
      <c r="D30" s="173"/>
      <c r="E30" s="170">
        <v>0</v>
      </c>
      <c r="F30" s="170"/>
      <c r="G30" s="170">
        <v>0</v>
      </c>
      <c r="H30" s="170"/>
      <c r="I30" s="170">
        <v>0</v>
      </c>
      <c r="J30" s="170"/>
      <c r="K30" s="170">
        <v>77000000</v>
      </c>
      <c r="L30" s="170"/>
      <c r="M30" s="170">
        <v>-77000000</v>
      </c>
      <c r="N30" s="170"/>
      <c r="O30" s="170">
        <v>0</v>
      </c>
      <c r="P30" s="170"/>
      <c r="Q30" s="170">
        <f t="shared" si="13"/>
        <v>0</v>
      </c>
      <c r="R30" s="170"/>
      <c r="S30" s="170">
        <f t="shared" si="10"/>
        <v>0</v>
      </c>
      <c r="T30" s="170"/>
      <c r="U30" s="170">
        <v>0</v>
      </c>
      <c r="V30" s="170"/>
      <c r="W30" s="170">
        <v>0</v>
      </c>
      <c r="X30" s="170"/>
      <c r="Y30" s="170">
        <f t="shared" si="11"/>
        <v>0</v>
      </c>
      <c r="Z30" s="170"/>
      <c r="AA30" s="170">
        <f t="shared" si="12"/>
        <v>0</v>
      </c>
      <c r="AB30" s="170"/>
    </row>
    <row r="31" spans="1:28" s="88" customFormat="1" ht="20.100000000000001" customHeight="1" x14ac:dyDescent="0.5">
      <c r="A31" s="88" t="s">
        <v>236</v>
      </c>
      <c r="B31" s="173"/>
      <c r="C31" s="173"/>
      <c r="D31" s="173"/>
      <c r="E31" s="170">
        <v>0</v>
      </c>
      <c r="F31" s="170"/>
      <c r="G31" s="170">
        <v>0</v>
      </c>
      <c r="H31" s="170"/>
      <c r="I31" s="170">
        <v>0</v>
      </c>
      <c r="J31" s="170"/>
      <c r="K31" s="170">
        <v>0</v>
      </c>
      <c r="L31" s="170"/>
      <c r="M31" s="170">
        <v>-1436200000</v>
      </c>
      <c r="N31" s="170"/>
      <c r="O31" s="170">
        <v>0</v>
      </c>
      <c r="P31" s="170"/>
      <c r="Q31" s="170">
        <f t="shared" si="13"/>
        <v>0</v>
      </c>
      <c r="R31" s="170"/>
      <c r="S31" s="170">
        <f t="shared" si="10"/>
        <v>-1436200000</v>
      </c>
      <c r="T31" s="170"/>
      <c r="U31" s="170">
        <v>0</v>
      </c>
      <c r="V31" s="170"/>
      <c r="W31" s="170">
        <v>0</v>
      </c>
      <c r="X31" s="170"/>
      <c r="Y31" s="170">
        <f t="shared" si="11"/>
        <v>0</v>
      </c>
      <c r="Z31" s="170"/>
      <c r="AA31" s="170">
        <f t="shared" si="12"/>
        <v>-1436200000</v>
      </c>
      <c r="AB31" s="170"/>
    </row>
    <row r="32" spans="1:28" s="88" customFormat="1" ht="20.100000000000001" customHeight="1" x14ac:dyDescent="0.5">
      <c r="A32" s="88" t="s">
        <v>198</v>
      </c>
      <c r="B32" s="173"/>
      <c r="C32" s="173"/>
      <c r="D32" s="173"/>
      <c r="E32" s="172">
        <v>0</v>
      </c>
      <c r="F32" s="170"/>
      <c r="G32" s="172">
        <v>0</v>
      </c>
      <c r="H32" s="101"/>
      <c r="I32" s="172">
        <v>0</v>
      </c>
      <c r="J32" s="101"/>
      <c r="K32" s="172">
        <v>0</v>
      </c>
      <c r="L32" s="101"/>
      <c r="M32" s="172">
        <v>318408949</v>
      </c>
      <c r="N32" s="101"/>
      <c r="O32" s="172">
        <v>-997413</v>
      </c>
      <c r="P32" s="101"/>
      <c r="Q32" s="172">
        <f t="shared" si="13"/>
        <v>-997413</v>
      </c>
      <c r="R32" s="101"/>
      <c r="S32" s="172">
        <f t="shared" si="10"/>
        <v>317411536</v>
      </c>
      <c r="T32" s="101"/>
      <c r="U32" s="172">
        <v>0</v>
      </c>
      <c r="V32" s="170"/>
      <c r="W32" s="172">
        <v>-2923987</v>
      </c>
      <c r="X32" s="170"/>
      <c r="Y32" s="172">
        <f t="shared" si="11"/>
        <v>-2923987</v>
      </c>
      <c r="Z32" s="101"/>
      <c r="AA32" s="172">
        <f t="shared" si="12"/>
        <v>314487549</v>
      </c>
      <c r="AB32" s="170"/>
    </row>
    <row r="33" spans="1:28" s="88" customFormat="1" ht="6" customHeight="1" x14ac:dyDescent="0.5">
      <c r="B33" s="173"/>
      <c r="C33" s="173"/>
      <c r="D33" s="173"/>
      <c r="E33" s="174"/>
      <c r="F33" s="171"/>
      <c r="G33" s="174"/>
      <c r="H33" s="17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74"/>
      <c r="V33" s="101"/>
      <c r="W33" s="101"/>
      <c r="X33" s="171"/>
      <c r="Y33" s="174"/>
      <c r="Z33" s="171"/>
      <c r="AA33" s="174"/>
      <c r="AB33" s="174"/>
    </row>
    <row r="34" spans="1:28" s="88" customFormat="1" ht="20.100000000000001" customHeight="1" thickBot="1" x14ac:dyDescent="0.55000000000000004">
      <c r="A34" s="7" t="s">
        <v>196</v>
      </c>
      <c r="B34" s="159"/>
      <c r="C34" s="159"/>
      <c r="D34" s="159"/>
      <c r="E34" s="175">
        <f>SUM(E25:E32)</f>
        <v>1480000000</v>
      </c>
      <c r="F34" s="171"/>
      <c r="G34" s="175">
        <f>SUM(G25:G32)</f>
        <v>93663209</v>
      </c>
      <c r="H34" s="171"/>
      <c r="I34" s="175">
        <f>SUM(I25:I32)</f>
        <v>94712575</v>
      </c>
      <c r="J34" s="174"/>
      <c r="K34" s="175">
        <f>SUM(K25:K32)</f>
        <v>77000000</v>
      </c>
      <c r="L34" s="174"/>
      <c r="M34" s="175">
        <f>SUM(M25:M32)</f>
        <v>350502734</v>
      </c>
      <c r="N34" s="174"/>
      <c r="O34" s="175">
        <f>SUM(O25:O32)</f>
        <v>-3046750</v>
      </c>
      <c r="P34" s="174"/>
      <c r="Q34" s="175">
        <f>SUM(Q25:Q32)</f>
        <v>-3046750</v>
      </c>
      <c r="R34" s="174"/>
      <c r="S34" s="175">
        <f>SUM(S25:S32)</f>
        <v>2092831768</v>
      </c>
      <c r="T34" s="174"/>
      <c r="U34" s="175">
        <f>SUM(U25:U32)</f>
        <v>0</v>
      </c>
      <c r="V34" s="174"/>
      <c r="W34" s="175">
        <f>SUM(W25:W32)</f>
        <v>-1078436</v>
      </c>
      <c r="X34" s="171"/>
      <c r="Y34" s="175">
        <f>SUM(Y25:Y32)</f>
        <v>-1078436</v>
      </c>
      <c r="Z34" s="171"/>
      <c r="AA34" s="175">
        <f>SUM(AA25:AA32)</f>
        <v>2091753332</v>
      </c>
      <c r="AB34" s="174"/>
    </row>
    <row r="35" spans="1:28" s="88" customFormat="1" ht="20.100000000000001" customHeight="1" thickTop="1" x14ac:dyDescent="0.5">
      <c r="A35" s="169"/>
      <c r="B35" s="159"/>
      <c r="C35" s="159"/>
      <c r="D35" s="159"/>
      <c r="E35" s="174"/>
      <c r="F35" s="171"/>
      <c r="G35" s="174"/>
      <c r="H35" s="171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1"/>
      <c r="Y35" s="174"/>
      <c r="Z35" s="171"/>
      <c r="AA35" s="174"/>
      <c r="AB35" s="174"/>
    </row>
    <row r="36" spans="1:28" s="88" customFormat="1" ht="20.100000000000001" customHeight="1" x14ac:dyDescent="0.5">
      <c r="A36" s="169"/>
      <c r="B36" s="159"/>
      <c r="C36" s="159"/>
      <c r="D36" s="159"/>
      <c r="E36" s="174"/>
      <c r="F36" s="171"/>
      <c r="G36" s="174"/>
      <c r="H36" s="171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1"/>
      <c r="Y36" s="174"/>
      <c r="Z36" s="171"/>
      <c r="AA36" s="174"/>
      <c r="AB36" s="174"/>
    </row>
    <row r="37" spans="1:28" s="88" customFormat="1" ht="20.100000000000001" customHeight="1" x14ac:dyDescent="0.5">
      <c r="A37" s="169"/>
      <c r="B37" s="159"/>
      <c r="C37" s="159"/>
      <c r="D37" s="159"/>
      <c r="E37" s="174"/>
      <c r="F37" s="171"/>
      <c r="G37" s="174"/>
      <c r="H37" s="171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1"/>
      <c r="Y37" s="174"/>
      <c r="Z37" s="171"/>
      <c r="AA37" s="174"/>
      <c r="AB37" s="174"/>
    </row>
    <row r="38" spans="1:28" s="88" customFormat="1" ht="26.25" customHeight="1" x14ac:dyDescent="0.5">
      <c r="A38" s="169"/>
      <c r="B38" s="159"/>
      <c r="C38" s="159"/>
      <c r="D38" s="159"/>
      <c r="E38" s="174"/>
      <c r="F38" s="171"/>
      <c r="G38" s="174"/>
      <c r="H38" s="171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1"/>
      <c r="Y38" s="174"/>
      <c r="Z38" s="171"/>
      <c r="AA38" s="174"/>
      <c r="AB38" s="174"/>
    </row>
    <row r="39" spans="1:28" s="10" customFormat="1" ht="21.95" customHeight="1" x14ac:dyDescent="0.5">
      <c r="A39" s="30" t="str">
        <f>'T7-8'!A97</f>
        <v>หมายเหตุประกอบงบการเงินรวมและงบการเงินเฉพาะกิจการเป็นส่วนหนึ่งของงบการเงินนี้</v>
      </c>
      <c r="B39" s="9"/>
      <c r="C39" s="9"/>
      <c r="D39" s="9"/>
      <c r="E39" s="12"/>
      <c r="F39" s="9"/>
      <c r="G39" s="14"/>
      <c r="H39" s="14"/>
      <c r="I39" s="31"/>
      <c r="J39" s="31"/>
      <c r="K39" s="31"/>
      <c r="L39" s="32"/>
      <c r="M39" s="31"/>
      <c r="N39" s="31"/>
      <c r="O39" s="31"/>
      <c r="P39" s="31"/>
      <c r="Q39" s="31"/>
      <c r="R39" s="31"/>
      <c r="S39" s="32"/>
      <c r="T39" s="31"/>
      <c r="U39" s="32"/>
      <c r="V39" s="32"/>
      <c r="W39" s="32"/>
      <c r="X39" s="9"/>
      <c r="Y39" s="14"/>
      <c r="Z39" s="14"/>
      <c r="AA39" s="33"/>
      <c r="AB39" s="185"/>
    </row>
  </sheetData>
  <mergeCells count="5">
    <mergeCell ref="E5:AA5"/>
    <mergeCell ref="O7:Q7"/>
    <mergeCell ref="U8:Y8"/>
    <mergeCell ref="E6:S6"/>
    <mergeCell ref="K8:M8"/>
  </mergeCells>
  <pageMargins left="0.4" right="0.4" top="0.5" bottom="0.6" header="0.49" footer="0.4"/>
  <pageSetup paperSize="9" scale="73" firstPageNumber="9" fitToHeight="0" orientation="landscape" useFirstPageNumber="1" horizontalDpi="1200" verticalDpi="1200" r:id="rId1"/>
  <headerFooter>
    <oddFooter>&amp;C&amp;"Times New Roman,Regular"&amp;11           &amp;R&amp;"Angsana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U29"/>
  <sheetViews>
    <sheetView zoomScaleNormal="100" zoomScaleSheetLayoutView="130" workbookViewId="0">
      <selection activeCell="D7" sqref="D7"/>
    </sheetView>
  </sheetViews>
  <sheetFormatPr defaultColWidth="10.28515625" defaultRowHeight="18.75" x14ac:dyDescent="0.5"/>
  <cols>
    <col min="1" max="1" width="1.7109375" style="8" customWidth="1"/>
    <col min="2" max="3" width="1.85546875" style="8" customWidth="1"/>
    <col min="4" max="4" width="43.85546875" style="8" customWidth="1"/>
    <col min="5" max="5" width="7.85546875" style="198" customWidth="1"/>
    <col min="6" max="6" width="0.85546875" style="13" customWidth="1"/>
    <col min="7" max="7" width="13.7109375" style="13" customWidth="1"/>
    <col min="8" max="8" width="0.85546875" style="13" customWidth="1"/>
    <col min="9" max="9" width="13.7109375" style="13" customWidth="1"/>
    <col min="10" max="10" width="0.85546875" style="8" customWidth="1"/>
    <col min="11" max="11" width="15.7109375" style="2" customWidth="1"/>
    <col min="12" max="12" width="0.85546875" style="8" customWidth="1"/>
    <col min="13" max="13" width="13.7109375" style="2" customWidth="1"/>
    <col min="14" max="14" width="0.85546875" style="8" customWidth="1"/>
    <col min="15" max="15" width="13.7109375" style="3" customWidth="1"/>
    <col min="16" max="85" width="10.28515625" style="10"/>
    <col min="86" max="16384" width="10.28515625" style="8"/>
  </cols>
  <sheetData>
    <row r="1" spans="1:85" ht="21.75" customHeight="1" x14ac:dyDescent="0.5">
      <c r="A1" s="6" t="s">
        <v>171</v>
      </c>
      <c r="B1" s="24"/>
      <c r="C1" s="24"/>
      <c r="D1" s="24"/>
      <c r="E1" s="66"/>
    </row>
    <row r="2" spans="1:85" ht="21.75" customHeight="1" x14ac:dyDescent="0.5">
      <c r="A2" s="6" t="s">
        <v>193</v>
      </c>
      <c r="B2" s="6"/>
      <c r="C2" s="6"/>
      <c r="D2" s="6"/>
    </row>
    <row r="3" spans="1:85" s="9" customFormat="1" ht="21.75" customHeight="1" x14ac:dyDescent="0.5">
      <c r="A3" s="26" t="str">
        <f>'T9'!A3</f>
        <v>สำหรับปีสิ้นสุดวันที่ 31 ธันวาคม พ.ศ. 2561</v>
      </c>
      <c r="B3" s="26"/>
      <c r="C3" s="26"/>
      <c r="D3" s="26"/>
      <c r="E3" s="177"/>
      <c r="F3" s="16"/>
      <c r="G3" s="12"/>
      <c r="H3" s="16"/>
      <c r="I3" s="16"/>
      <c r="K3" s="31"/>
      <c r="M3" s="31"/>
      <c r="O3" s="33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</row>
    <row r="4" spans="1:85" ht="18.75" customHeight="1" x14ac:dyDescent="0.5"/>
    <row r="5" spans="1:85" ht="18.75" customHeight="1" x14ac:dyDescent="0.5">
      <c r="F5" s="8"/>
      <c r="G5" s="206" t="s">
        <v>189</v>
      </c>
      <c r="H5" s="199"/>
      <c r="I5" s="199"/>
      <c r="J5" s="199"/>
      <c r="K5" s="199"/>
      <c r="L5" s="206"/>
      <c r="M5" s="206"/>
      <c r="N5" s="206"/>
      <c r="O5" s="206"/>
    </row>
    <row r="6" spans="1:85" s="25" customFormat="1" ht="21.75" customHeight="1" x14ac:dyDescent="0.5">
      <c r="A6" s="38"/>
      <c r="B6" s="38"/>
      <c r="C6" s="38"/>
      <c r="D6" s="38"/>
      <c r="E6" s="176"/>
      <c r="F6" s="17"/>
      <c r="G6" s="17"/>
      <c r="H6" s="17"/>
      <c r="I6" s="18"/>
      <c r="J6" s="34"/>
      <c r="K6" s="207" t="s">
        <v>85</v>
      </c>
      <c r="L6" s="207"/>
      <c r="M6" s="207"/>
      <c r="N6" s="34"/>
      <c r="O6" s="41"/>
    </row>
    <row r="7" spans="1:85" s="25" customFormat="1" ht="21.75" customHeight="1" x14ac:dyDescent="0.5">
      <c r="A7" s="38"/>
      <c r="B7" s="38"/>
      <c r="C7" s="38"/>
      <c r="D7" s="38"/>
      <c r="E7" s="176"/>
      <c r="F7" s="17"/>
      <c r="G7" s="17" t="s">
        <v>82</v>
      </c>
      <c r="H7" s="17"/>
      <c r="I7" s="18" t="s">
        <v>100</v>
      </c>
      <c r="J7" s="34"/>
      <c r="K7" s="19" t="s">
        <v>146</v>
      </c>
      <c r="L7" s="50"/>
      <c r="M7" s="50"/>
      <c r="N7" s="34"/>
      <c r="O7" s="41"/>
    </row>
    <row r="8" spans="1:85" s="25" customFormat="1" ht="21.75" customHeight="1" x14ac:dyDescent="0.5">
      <c r="A8" s="38"/>
      <c r="B8" s="38"/>
      <c r="C8" s="38"/>
      <c r="D8" s="38"/>
      <c r="E8" s="176"/>
      <c r="F8" s="19"/>
      <c r="G8" s="19" t="s">
        <v>83</v>
      </c>
      <c r="H8" s="19"/>
      <c r="I8" s="19" t="s">
        <v>101</v>
      </c>
      <c r="J8" s="34"/>
      <c r="K8" s="51" t="s">
        <v>137</v>
      </c>
      <c r="L8" s="34"/>
      <c r="M8" s="19" t="s">
        <v>25</v>
      </c>
      <c r="N8" s="34"/>
      <c r="O8" s="19" t="s">
        <v>33</v>
      </c>
    </row>
    <row r="9" spans="1:85" s="25" customFormat="1" ht="21.75" customHeight="1" x14ac:dyDescent="0.5">
      <c r="A9" s="11"/>
      <c r="B9" s="36"/>
      <c r="C9" s="36"/>
      <c r="D9" s="36"/>
      <c r="E9" s="178" t="s">
        <v>1</v>
      </c>
      <c r="F9" s="19"/>
      <c r="G9" s="35" t="s">
        <v>32</v>
      </c>
      <c r="H9" s="19"/>
      <c r="I9" s="20" t="s">
        <v>32</v>
      </c>
      <c r="J9" s="34"/>
      <c r="K9" s="35" t="s">
        <v>32</v>
      </c>
      <c r="L9" s="34"/>
      <c r="M9" s="35" t="s">
        <v>32</v>
      </c>
      <c r="N9" s="34"/>
      <c r="O9" s="35" t="s">
        <v>32</v>
      </c>
    </row>
    <row r="10" spans="1:85" s="25" customFormat="1" ht="8.1" customHeight="1" x14ac:dyDescent="0.5">
      <c r="A10" s="11"/>
      <c r="B10" s="36"/>
      <c r="C10" s="36"/>
      <c r="D10" s="36"/>
      <c r="E10" s="176"/>
      <c r="F10" s="19"/>
      <c r="G10" s="19"/>
      <c r="H10" s="19"/>
      <c r="I10" s="19"/>
      <c r="J10" s="34"/>
      <c r="K10" s="19"/>
      <c r="L10" s="34"/>
      <c r="M10" s="19"/>
      <c r="N10" s="34"/>
      <c r="O10" s="19"/>
    </row>
    <row r="11" spans="1:85" s="10" customFormat="1" ht="21.75" customHeight="1" x14ac:dyDescent="0.5">
      <c r="A11" s="7" t="s">
        <v>202</v>
      </c>
      <c r="B11" s="7"/>
      <c r="C11" s="7"/>
      <c r="D11" s="7"/>
      <c r="E11" s="25"/>
      <c r="F11" s="5"/>
      <c r="G11" s="5">
        <v>62000000</v>
      </c>
      <c r="H11" s="5"/>
      <c r="I11" s="5">
        <v>0</v>
      </c>
      <c r="J11" s="1"/>
      <c r="K11" s="5">
        <v>0</v>
      </c>
      <c r="L11" s="1"/>
      <c r="M11" s="5">
        <v>1232103154</v>
      </c>
      <c r="N11" s="1"/>
      <c r="O11" s="21">
        <f>SUM(G11:M11)</f>
        <v>1294103154</v>
      </c>
    </row>
    <row r="12" spans="1:85" s="10" customFormat="1" ht="21.75" customHeight="1" x14ac:dyDescent="0.5">
      <c r="A12" s="10" t="s">
        <v>215</v>
      </c>
      <c r="E12" s="25">
        <v>21</v>
      </c>
      <c r="F12" s="5"/>
      <c r="G12" s="5">
        <v>576000000</v>
      </c>
      <c r="H12" s="5"/>
      <c r="I12" s="5">
        <v>93663209</v>
      </c>
      <c r="J12" s="1"/>
      <c r="K12" s="5">
        <v>0</v>
      </c>
      <c r="L12" s="1"/>
      <c r="M12" s="5">
        <v>0</v>
      </c>
      <c r="N12" s="1"/>
      <c r="O12" s="21">
        <f>SUM(G12:M12)</f>
        <v>669663209</v>
      </c>
    </row>
    <row r="13" spans="1:85" s="10" customFormat="1" ht="21.75" customHeight="1" x14ac:dyDescent="0.5">
      <c r="A13" s="10" t="s">
        <v>198</v>
      </c>
      <c r="B13" s="37"/>
      <c r="C13" s="37"/>
      <c r="D13" s="37"/>
      <c r="E13" s="176"/>
      <c r="F13" s="5"/>
      <c r="G13" s="39">
        <v>0</v>
      </c>
      <c r="H13" s="5"/>
      <c r="I13" s="39">
        <v>0</v>
      </c>
      <c r="J13" s="22"/>
      <c r="K13" s="39">
        <v>0</v>
      </c>
      <c r="L13" s="22"/>
      <c r="M13" s="39">
        <f>'T7-8'!M64</f>
        <v>270525100</v>
      </c>
      <c r="N13" s="22"/>
      <c r="O13" s="48">
        <f>SUM(G13:M13)</f>
        <v>270525100</v>
      </c>
    </row>
    <row r="14" spans="1:85" s="25" customFormat="1" ht="8.1" customHeight="1" x14ac:dyDescent="0.5">
      <c r="A14" s="10"/>
      <c r="B14" s="36"/>
      <c r="C14" s="36"/>
      <c r="D14" s="36"/>
      <c r="E14" s="176"/>
      <c r="F14" s="19"/>
      <c r="G14" s="19"/>
      <c r="H14" s="19"/>
      <c r="I14" s="19"/>
      <c r="J14" s="34"/>
      <c r="K14" s="19"/>
      <c r="L14" s="34"/>
      <c r="M14" s="19"/>
      <c r="N14" s="34"/>
      <c r="O14" s="19"/>
    </row>
    <row r="15" spans="1:85" s="10" customFormat="1" ht="21.75" customHeight="1" thickBot="1" x14ac:dyDescent="0.55000000000000004">
      <c r="A15" s="7" t="s">
        <v>195</v>
      </c>
      <c r="B15" s="38"/>
      <c r="C15" s="38"/>
      <c r="D15" s="38"/>
      <c r="E15" s="176"/>
      <c r="F15" s="21"/>
      <c r="G15" s="23">
        <f>SUM(G11:G13)</f>
        <v>638000000</v>
      </c>
      <c r="H15" s="21"/>
      <c r="I15" s="23">
        <f>SUM(I11:I13)</f>
        <v>93663209</v>
      </c>
      <c r="J15" s="22"/>
      <c r="K15" s="23">
        <f>SUM(K11:K13)</f>
        <v>0</v>
      </c>
      <c r="L15" s="22"/>
      <c r="M15" s="23">
        <f>SUM(M11:M13)</f>
        <v>1502628254</v>
      </c>
      <c r="N15" s="22"/>
      <c r="O15" s="23">
        <f>SUM(O11:O13)</f>
        <v>2234291463</v>
      </c>
      <c r="P15" s="4"/>
    </row>
    <row r="16" spans="1:85" s="10" customFormat="1" ht="18.75" customHeight="1" thickTop="1" x14ac:dyDescent="0.5">
      <c r="A16" s="7"/>
      <c r="B16" s="38"/>
      <c r="C16" s="38"/>
      <c r="D16" s="38"/>
      <c r="E16" s="176"/>
      <c r="F16" s="21"/>
      <c r="G16" s="21"/>
      <c r="H16" s="21"/>
      <c r="I16" s="21"/>
      <c r="J16" s="22"/>
      <c r="K16" s="21"/>
      <c r="L16" s="22"/>
      <c r="M16" s="21"/>
      <c r="N16" s="22"/>
      <c r="O16" s="21"/>
    </row>
    <row r="17" spans="1:99" s="10" customFormat="1" ht="21.75" customHeight="1" x14ac:dyDescent="0.5">
      <c r="A17" s="7" t="s">
        <v>203</v>
      </c>
      <c r="B17" s="7"/>
      <c r="C17" s="7"/>
      <c r="D17" s="7"/>
      <c r="E17" s="25"/>
      <c r="F17" s="4"/>
      <c r="G17" s="4">
        <v>638000000</v>
      </c>
      <c r="H17" s="4"/>
      <c r="I17" s="5">
        <v>93663209</v>
      </c>
      <c r="J17" s="4"/>
      <c r="K17" s="4">
        <v>0</v>
      </c>
      <c r="L17" s="4"/>
      <c r="M17" s="4">
        <v>1502628254</v>
      </c>
      <c r="N17" s="22"/>
      <c r="O17" s="21">
        <f>SUM(G17:M17)</f>
        <v>2234291463</v>
      </c>
    </row>
    <row r="18" spans="1:99" s="10" customFormat="1" ht="21.75" customHeight="1" x14ac:dyDescent="0.5">
      <c r="A18" s="10" t="s">
        <v>216</v>
      </c>
      <c r="B18" s="7"/>
      <c r="C18" s="7"/>
      <c r="D18" s="7"/>
      <c r="E18" s="25">
        <v>21</v>
      </c>
      <c r="F18" s="4"/>
      <c r="G18" s="4">
        <v>842000000</v>
      </c>
      <c r="H18" s="4"/>
      <c r="I18" s="5">
        <v>0</v>
      </c>
      <c r="J18" s="4"/>
      <c r="K18" s="4">
        <v>0</v>
      </c>
      <c r="L18" s="4"/>
      <c r="M18" s="4">
        <v>0</v>
      </c>
      <c r="N18" s="22"/>
      <c r="O18" s="21">
        <f t="shared" ref="O18:O20" si="0">SUM(G18:M18)</f>
        <v>842000000</v>
      </c>
    </row>
    <row r="19" spans="1:99" s="10" customFormat="1" ht="21.75" customHeight="1" x14ac:dyDescent="0.5">
      <c r="A19" s="10" t="s">
        <v>217</v>
      </c>
      <c r="B19" s="7"/>
      <c r="C19" s="7"/>
      <c r="D19" s="7"/>
      <c r="E19" s="25">
        <v>22</v>
      </c>
      <c r="F19" s="4"/>
      <c r="G19" s="4">
        <v>0</v>
      </c>
      <c r="H19" s="4"/>
      <c r="I19" s="5">
        <v>0</v>
      </c>
      <c r="J19" s="4"/>
      <c r="K19" s="4">
        <v>77000000</v>
      </c>
      <c r="L19" s="4"/>
      <c r="M19" s="4">
        <v>-77000000</v>
      </c>
      <c r="N19" s="22"/>
      <c r="O19" s="21">
        <f t="shared" si="0"/>
        <v>0</v>
      </c>
    </row>
    <row r="20" spans="1:99" s="10" customFormat="1" ht="21.75" customHeight="1" x14ac:dyDescent="0.5">
      <c r="A20" s="10" t="s">
        <v>218</v>
      </c>
      <c r="B20" s="7"/>
      <c r="C20" s="7"/>
      <c r="D20" s="7"/>
      <c r="E20" s="25">
        <v>23</v>
      </c>
      <c r="F20" s="4"/>
      <c r="G20" s="4">
        <v>0</v>
      </c>
      <c r="H20" s="4"/>
      <c r="I20" s="5">
        <v>0</v>
      </c>
      <c r="J20" s="4"/>
      <c r="K20" s="4">
        <v>0</v>
      </c>
      <c r="L20" s="4"/>
      <c r="M20" s="4">
        <v>-1436200000</v>
      </c>
      <c r="N20" s="22"/>
      <c r="O20" s="21">
        <f t="shared" si="0"/>
        <v>-1436200000</v>
      </c>
    </row>
    <row r="21" spans="1:99" s="10" customFormat="1" ht="21.75" customHeight="1" x14ac:dyDescent="0.5">
      <c r="A21" s="10" t="s">
        <v>198</v>
      </c>
      <c r="B21" s="37"/>
      <c r="C21" s="37"/>
      <c r="D21" s="37"/>
      <c r="E21" s="176"/>
      <c r="F21" s="5"/>
      <c r="G21" s="45">
        <v>0</v>
      </c>
      <c r="H21" s="5"/>
      <c r="I21" s="45">
        <v>0</v>
      </c>
      <c r="J21" s="5"/>
      <c r="K21" s="45">
        <v>0</v>
      </c>
      <c r="L21" s="5"/>
      <c r="M21" s="45">
        <f>'T7-8'!K72</f>
        <v>256874242</v>
      </c>
      <c r="N21" s="22"/>
      <c r="O21" s="48">
        <f>SUM(G21:M21)</f>
        <v>256874242</v>
      </c>
    </row>
    <row r="22" spans="1:99" s="10" customFormat="1" ht="8.1" customHeight="1" x14ac:dyDescent="0.5">
      <c r="B22" s="37"/>
      <c r="C22" s="37"/>
      <c r="D22" s="37"/>
      <c r="E22" s="176"/>
      <c r="F22" s="21"/>
      <c r="G22" s="21"/>
      <c r="H22" s="21"/>
      <c r="I22" s="21"/>
      <c r="J22" s="22"/>
      <c r="K22" s="5"/>
      <c r="L22" s="22"/>
      <c r="M22" s="5"/>
      <c r="N22" s="22"/>
      <c r="O22" s="21"/>
    </row>
    <row r="23" spans="1:99" s="10" customFormat="1" ht="21.75" customHeight="1" thickBot="1" x14ac:dyDescent="0.55000000000000004">
      <c r="A23" s="7" t="s">
        <v>196</v>
      </c>
      <c r="B23" s="38"/>
      <c r="C23" s="38"/>
      <c r="D23" s="38"/>
      <c r="E23" s="176"/>
      <c r="F23" s="21"/>
      <c r="G23" s="23">
        <f>SUM(G17:G21)</f>
        <v>1480000000</v>
      </c>
      <c r="H23" s="21"/>
      <c r="I23" s="23">
        <f>SUM(I17:I21)</f>
        <v>93663209</v>
      </c>
      <c r="J23" s="22"/>
      <c r="K23" s="23">
        <f>SUM(K17:K21)</f>
        <v>77000000</v>
      </c>
      <c r="L23" s="22"/>
      <c r="M23" s="23">
        <f>SUM(M17:M21)</f>
        <v>246302496</v>
      </c>
      <c r="N23" s="22"/>
      <c r="O23" s="23">
        <f>SUM(O17:O21)</f>
        <v>1896965705</v>
      </c>
      <c r="P23" s="4"/>
    </row>
    <row r="24" spans="1:99" s="10" customFormat="1" ht="21.75" customHeight="1" thickTop="1" x14ac:dyDescent="0.5">
      <c r="A24" s="7"/>
      <c r="B24" s="38"/>
      <c r="C24" s="38"/>
      <c r="D24" s="38"/>
      <c r="E24" s="176"/>
      <c r="F24" s="21"/>
      <c r="G24" s="21"/>
      <c r="H24" s="21"/>
      <c r="I24" s="21"/>
      <c r="J24" s="22"/>
      <c r="K24" s="21"/>
      <c r="L24" s="22"/>
      <c r="M24" s="21"/>
      <c r="N24" s="22"/>
      <c r="O24" s="21"/>
    </row>
    <row r="25" spans="1:99" s="10" customFormat="1" ht="21.75" customHeight="1" x14ac:dyDescent="0.5">
      <c r="A25" s="7"/>
      <c r="B25" s="38"/>
      <c r="C25" s="38"/>
      <c r="D25" s="38"/>
      <c r="E25" s="176"/>
      <c r="F25" s="21"/>
      <c r="G25" s="21"/>
      <c r="H25" s="21"/>
      <c r="I25" s="21"/>
      <c r="J25" s="22"/>
      <c r="K25" s="21"/>
      <c r="L25" s="22"/>
      <c r="M25" s="21"/>
      <c r="N25" s="22"/>
      <c r="O25" s="21"/>
    </row>
    <row r="26" spans="1:99" ht="14.25" customHeight="1" x14ac:dyDescent="0.5"/>
    <row r="27" spans="1:99" s="10" customFormat="1" ht="21.6" customHeight="1" x14ac:dyDescent="0.5">
      <c r="A27" s="30" t="str">
        <f>'T9'!A39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9"/>
      <c r="C27" s="9"/>
      <c r="D27" s="9"/>
      <c r="E27" s="15"/>
      <c r="F27" s="9"/>
      <c r="G27" s="12"/>
      <c r="H27" s="9"/>
      <c r="I27" s="14"/>
      <c r="J27" s="14"/>
      <c r="K27" s="31"/>
      <c r="L27" s="31"/>
      <c r="M27" s="31"/>
      <c r="N27" s="32"/>
      <c r="O27" s="31"/>
    </row>
    <row r="28" spans="1:99" ht="21.6" customHeight="1" x14ac:dyDescent="0.5">
      <c r="F28" s="8"/>
      <c r="H28" s="8"/>
      <c r="I28" s="8"/>
      <c r="L28" s="2"/>
      <c r="N28" s="2"/>
      <c r="O28" s="2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</row>
    <row r="29" spans="1:99" ht="21.6" customHeight="1" x14ac:dyDescent="0.5">
      <c r="F29" s="8"/>
      <c r="H29" s="8"/>
      <c r="I29" s="8"/>
      <c r="L29" s="2"/>
      <c r="N29" s="2"/>
      <c r="O29" s="2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</row>
  </sheetData>
  <mergeCells count="2">
    <mergeCell ref="G5:O5"/>
    <mergeCell ref="K6:M6"/>
  </mergeCells>
  <pageMargins left="1" right="1" top="0.5" bottom="0.6" header="0.49" footer="0.4"/>
  <pageSetup paperSize="9" firstPageNumber="10" fitToHeight="0" orientation="landscape" useFirstPageNumber="1" horizontalDpi="1200" verticalDpi="1200" r:id="rId1"/>
  <headerFooter>
    <oddFooter>&amp;C&amp;"Times New Roman,Regular"&amp;11           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zoomScale="120" zoomScaleNormal="120" zoomScaleSheetLayoutView="120" workbookViewId="0">
      <selection activeCell="B106" sqref="B106"/>
    </sheetView>
  </sheetViews>
  <sheetFormatPr defaultColWidth="0.7109375" defaultRowHeight="21.2" customHeight="1" x14ac:dyDescent="0.5"/>
  <cols>
    <col min="1" max="1" width="1.7109375" style="85" customWidth="1"/>
    <col min="2" max="2" width="41" style="85" customWidth="1"/>
    <col min="3" max="3" width="6.42578125" style="85" customWidth="1"/>
    <col min="4" max="4" width="0.85546875" style="85" customWidth="1"/>
    <col min="5" max="5" width="10.5703125" style="85" customWidth="1"/>
    <col min="6" max="6" width="0.85546875" style="85" customWidth="1"/>
    <col min="7" max="7" width="10.5703125" style="147" customWidth="1"/>
    <col min="8" max="8" width="0.85546875" style="85" customWidth="1"/>
    <col min="9" max="9" width="10.5703125" style="85" customWidth="1"/>
    <col min="10" max="10" width="0.85546875" style="85" customWidth="1"/>
    <col min="11" max="11" width="10.5703125" style="147" customWidth="1"/>
    <col min="12" max="172" width="9.140625" style="85" customWidth="1"/>
    <col min="173" max="173" width="1.28515625" style="85" customWidth="1"/>
    <col min="174" max="174" width="52.85546875" style="85" customWidth="1"/>
    <col min="175" max="175" width="7" style="85" bestFit="1" customWidth="1"/>
    <col min="176" max="176" width="0.7109375" style="85" customWidth="1"/>
    <col min="177" max="177" width="10.7109375" style="85" customWidth="1"/>
    <col min="178" max="16384" width="0.7109375" style="85"/>
  </cols>
  <sheetData>
    <row r="1" spans="1:11" s="8" customFormat="1" ht="18" customHeight="1" x14ac:dyDescent="0.5">
      <c r="A1" s="188" t="s">
        <v>171</v>
      </c>
      <c r="G1" s="42"/>
      <c r="K1" s="42"/>
    </row>
    <row r="2" spans="1:11" s="8" customFormat="1" ht="18" customHeight="1" x14ac:dyDescent="0.5">
      <c r="A2" s="188" t="s">
        <v>207</v>
      </c>
      <c r="B2" s="188"/>
      <c r="C2" s="188"/>
      <c r="G2" s="193"/>
      <c r="K2" s="193"/>
    </row>
    <row r="3" spans="1:11" s="8" customFormat="1" ht="18" customHeight="1" x14ac:dyDescent="0.5">
      <c r="A3" s="190" t="str">
        <f>'T10'!A3</f>
        <v>สำหรับปีสิ้นสุดวันที่ 31 ธันวาคม พ.ศ. 2561</v>
      </c>
      <c r="B3" s="190"/>
      <c r="C3" s="190"/>
      <c r="D3" s="9"/>
      <c r="E3" s="9"/>
      <c r="F3" s="9"/>
      <c r="G3" s="194"/>
      <c r="H3" s="9"/>
      <c r="I3" s="9"/>
      <c r="J3" s="9"/>
      <c r="K3" s="194"/>
    </row>
    <row r="4" spans="1:11" ht="11.25" customHeight="1" x14ac:dyDescent="0.5">
      <c r="A4" s="87"/>
      <c r="B4" s="87"/>
      <c r="C4" s="87"/>
      <c r="D4" s="88"/>
      <c r="E4" s="88"/>
      <c r="F4" s="88"/>
      <c r="G4" s="89"/>
      <c r="H4" s="88"/>
      <c r="I4" s="88"/>
      <c r="J4" s="88"/>
      <c r="K4" s="89"/>
    </row>
    <row r="5" spans="1:11" ht="17.45" customHeight="1" x14ac:dyDescent="0.5">
      <c r="A5" s="87"/>
      <c r="B5" s="87"/>
      <c r="C5" s="87"/>
      <c r="D5" s="88"/>
      <c r="E5" s="202" t="s">
        <v>188</v>
      </c>
      <c r="F5" s="202"/>
      <c r="G5" s="202"/>
      <c r="H5" s="88"/>
      <c r="I5" s="202" t="s">
        <v>189</v>
      </c>
      <c r="J5" s="202"/>
      <c r="K5" s="202"/>
    </row>
    <row r="6" spans="1:11" ht="17.45" customHeight="1" x14ac:dyDescent="0.5">
      <c r="A6" s="87"/>
      <c r="B6" s="87"/>
      <c r="C6" s="87"/>
      <c r="D6" s="88"/>
      <c r="E6" s="86" t="s">
        <v>97</v>
      </c>
      <c r="F6" s="91"/>
      <c r="G6" s="86" t="s">
        <v>54</v>
      </c>
      <c r="H6" s="92"/>
      <c r="I6" s="86" t="s">
        <v>97</v>
      </c>
      <c r="J6" s="91"/>
      <c r="K6" s="86" t="s">
        <v>54</v>
      </c>
    </row>
    <row r="7" spans="1:11" ht="17.45" customHeight="1" x14ac:dyDescent="0.5">
      <c r="A7" s="93"/>
      <c r="B7" s="93"/>
      <c r="C7" s="94" t="s">
        <v>1</v>
      </c>
      <c r="D7" s="90"/>
      <c r="E7" s="95" t="s">
        <v>2</v>
      </c>
      <c r="F7" s="96"/>
      <c r="G7" s="95" t="s">
        <v>2</v>
      </c>
      <c r="H7" s="90"/>
      <c r="I7" s="95" t="s">
        <v>2</v>
      </c>
      <c r="J7" s="96"/>
      <c r="K7" s="95" t="s">
        <v>2</v>
      </c>
    </row>
    <row r="8" spans="1:11" ht="17.45" customHeight="1" x14ac:dyDescent="0.5">
      <c r="A8" s="97" t="s">
        <v>39</v>
      </c>
      <c r="B8" s="98"/>
      <c r="C8" s="98"/>
      <c r="E8" s="99"/>
      <c r="F8" s="99"/>
      <c r="G8" s="99"/>
      <c r="H8" s="99"/>
      <c r="I8" s="99"/>
      <c r="J8" s="99"/>
      <c r="K8" s="99"/>
    </row>
    <row r="9" spans="1:11" ht="17.45" customHeight="1" x14ac:dyDescent="0.5">
      <c r="A9" s="98" t="s">
        <v>69</v>
      </c>
      <c r="B9" s="98"/>
      <c r="C9" s="98"/>
      <c r="E9" s="100">
        <f>'T7-8'!G26</f>
        <v>407359646</v>
      </c>
      <c r="F9" s="100"/>
      <c r="G9" s="100">
        <f>'T7-8'!I26</f>
        <v>505886480</v>
      </c>
      <c r="H9" s="100"/>
      <c r="I9" s="100">
        <f>'T7-8'!K26</f>
        <v>332363005</v>
      </c>
      <c r="J9" s="100"/>
      <c r="K9" s="100">
        <f>'T7-8'!M26</f>
        <v>339702016</v>
      </c>
    </row>
    <row r="10" spans="1:11" ht="17.45" customHeight="1" x14ac:dyDescent="0.5">
      <c r="A10" s="98" t="s">
        <v>118</v>
      </c>
      <c r="B10" s="98"/>
      <c r="C10" s="98"/>
      <c r="E10" s="100"/>
      <c r="G10" s="100"/>
      <c r="I10" s="100"/>
      <c r="K10" s="100"/>
    </row>
    <row r="11" spans="1:11" ht="17.45" customHeight="1" x14ac:dyDescent="0.5">
      <c r="A11" s="98"/>
      <c r="B11" s="98" t="s">
        <v>239</v>
      </c>
      <c r="C11" s="148"/>
      <c r="E11" s="100"/>
      <c r="G11" s="100"/>
      <c r="I11" s="100"/>
      <c r="K11" s="100"/>
    </row>
    <row r="12" spans="1:11" ht="17.45" customHeight="1" x14ac:dyDescent="0.5">
      <c r="A12" s="98"/>
      <c r="B12" s="98" t="s">
        <v>240</v>
      </c>
      <c r="C12" s="148">
        <v>14</v>
      </c>
      <c r="E12" s="100">
        <v>0</v>
      </c>
      <c r="G12" s="100">
        <v>0</v>
      </c>
      <c r="I12" s="100">
        <v>2693289</v>
      </c>
      <c r="K12" s="100">
        <v>0</v>
      </c>
    </row>
    <row r="13" spans="1:11" ht="17.45" customHeight="1" x14ac:dyDescent="0.5">
      <c r="B13" s="85" t="s">
        <v>134</v>
      </c>
      <c r="C13" s="148">
        <v>15</v>
      </c>
      <c r="E13" s="100">
        <v>172221295</v>
      </c>
      <c r="G13" s="100">
        <v>174332056</v>
      </c>
      <c r="I13" s="100">
        <v>83658493</v>
      </c>
      <c r="K13" s="100">
        <v>80834150</v>
      </c>
    </row>
    <row r="14" spans="1:11" s="88" customFormat="1" ht="17.45" customHeight="1" x14ac:dyDescent="0.5">
      <c r="A14" s="98"/>
      <c r="B14" s="98" t="s">
        <v>40</v>
      </c>
      <c r="C14" s="148">
        <v>16</v>
      </c>
      <c r="D14" s="101"/>
      <c r="E14" s="100">
        <v>15037359</v>
      </c>
      <c r="F14" s="101"/>
      <c r="G14" s="100">
        <v>8880667</v>
      </c>
      <c r="H14" s="101"/>
      <c r="I14" s="100">
        <v>11057573</v>
      </c>
      <c r="J14" s="101"/>
      <c r="K14" s="100">
        <v>7074527</v>
      </c>
    </row>
    <row r="15" spans="1:11" ht="17.45" customHeight="1" x14ac:dyDescent="0.5">
      <c r="B15" s="85" t="s">
        <v>225</v>
      </c>
      <c r="C15" s="148">
        <v>10</v>
      </c>
      <c r="E15" s="100">
        <v>-5282518</v>
      </c>
      <c r="G15" s="100">
        <v>-685218</v>
      </c>
      <c r="I15" s="100">
        <v>-3584583</v>
      </c>
      <c r="K15" s="100">
        <v>480095</v>
      </c>
    </row>
    <row r="16" spans="1:11" ht="17.45" customHeight="1" x14ac:dyDescent="0.5">
      <c r="B16" s="85" t="s">
        <v>117</v>
      </c>
      <c r="C16" s="148" t="s">
        <v>237</v>
      </c>
      <c r="E16" s="100">
        <v>40319</v>
      </c>
      <c r="G16" s="100">
        <v>57410</v>
      </c>
      <c r="I16" s="100">
        <v>40319</v>
      </c>
      <c r="K16" s="100">
        <v>57410</v>
      </c>
    </row>
    <row r="17" spans="2:11" ht="17.45" customHeight="1" x14ac:dyDescent="0.5">
      <c r="B17" s="102" t="s">
        <v>147</v>
      </c>
      <c r="C17" s="148">
        <v>12</v>
      </c>
      <c r="E17" s="100">
        <v>-2024048</v>
      </c>
      <c r="G17" s="100">
        <v>1709229</v>
      </c>
      <c r="I17" s="100">
        <v>-1307518</v>
      </c>
      <c r="K17" s="100">
        <v>808044</v>
      </c>
    </row>
    <row r="18" spans="2:11" ht="17.45" customHeight="1" x14ac:dyDescent="0.5">
      <c r="B18" s="85" t="s">
        <v>148</v>
      </c>
      <c r="C18" s="148">
        <v>12</v>
      </c>
      <c r="E18" s="100">
        <v>17154068</v>
      </c>
      <c r="G18" s="100">
        <v>-10125283</v>
      </c>
      <c r="I18" s="100">
        <v>11539904</v>
      </c>
      <c r="K18" s="100">
        <v>1655883</v>
      </c>
    </row>
    <row r="19" spans="2:11" ht="17.45" customHeight="1" x14ac:dyDescent="0.5">
      <c r="B19" s="85" t="s">
        <v>166</v>
      </c>
      <c r="C19" s="148">
        <v>12</v>
      </c>
      <c r="E19" s="100">
        <v>634284</v>
      </c>
      <c r="G19" s="100">
        <v>0</v>
      </c>
      <c r="I19" s="100">
        <v>0</v>
      </c>
      <c r="K19" s="100">
        <v>0</v>
      </c>
    </row>
    <row r="20" spans="2:11" ht="17.45" customHeight="1" x14ac:dyDescent="0.5">
      <c r="B20" s="103" t="s">
        <v>132</v>
      </c>
      <c r="C20" s="148"/>
      <c r="E20" s="100">
        <v>-221475</v>
      </c>
      <c r="G20" s="100">
        <v>-1280447</v>
      </c>
      <c r="I20" s="100">
        <v>-158878</v>
      </c>
      <c r="K20" s="100">
        <v>-1092073</v>
      </c>
    </row>
    <row r="21" spans="2:11" ht="17.45" customHeight="1" x14ac:dyDescent="0.5">
      <c r="B21" s="85" t="s">
        <v>163</v>
      </c>
      <c r="C21" s="148"/>
      <c r="E21" s="100">
        <v>514559</v>
      </c>
      <c r="G21" s="100">
        <v>312115</v>
      </c>
      <c r="I21" s="100">
        <v>77233</v>
      </c>
      <c r="K21" s="100">
        <v>0</v>
      </c>
    </row>
    <row r="22" spans="2:11" ht="17.45" customHeight="1" x14ac:dyDescent="0.5">
      <c r="B22" s="85" t="s">
        <v>53</v>
      </c>
      <c r="C22" s="148">
        <v>20</v>
      </c>
      <c r="E22" s="100">
        <v>3461473</v>
      </c>
      <c r="G22" s="100">
        <v>2541072</v>
      </c>
      <c r="I22" s="100">
        <v>1931638</v>
      </c>
      <c r="K22" s="100">
        <v>1236279</v>
      </c>
    </row>
    <row r="23" spans="2:11" ht="17.45" customHeight="1" x14ac:dyDescent="0.5">
      <c r="B23" s="85" t="s">
        <v>243</v>
      </c>
      <c r="C23" s="148">
        <v>14</v>
      </c>
      <c r="E23" s="100">
        <v>0</v>
      </c>
      <c r="G23" s="100">
        <v>0</v>
      </c>
      <c r="I23" s="100">
        <v>-10140408</v>
      </c>
      <c r="K23" s="100">
        <v>0</v>
      </c>
    </row>
    <row r="24" spans="2:11" ht="17.45" customHeight="1" x14ac:dyDescent="0.5">
      <c r="B24" s="85" t="s">
        <v>41</v>
      </c>
      <c r="C24" s="148"/>
      <c r="E24" s="100">
        <v>-2278146</v>
      </c>
      <c r="G24" s="100">
        <v>-1245962</v>
      </c>
      <c r="I24" s="100">
        <v>-6213740</v>
      </c>
      <c r="K24" s="100">
        <v>-4976461</v>
      </c>
    </row>
    <row r="25" spans="2:11" ht="17.45" customHeight="1" x14ac:dyDescent="0.5">
      <c r="B25" s="85" t="s">
        <v>30</v>
      </c>
      <c r="C25" s="148">
        <v>25</v>
      </c>
      <c r="E25" s="100">
        <v>20705370</v>
      </c>
      <c r="G25" s="100">
        <v>14436499</v>
      </c>
      <c r="I25" s="100">
        <v>10238149</v>
      </c>
      <c r="K25" s="100">
        <v>2310474</v>
      </c>
    </row>
    <row r="26" spans="2:11" ht="17.45" customHeight="1" x14ac:dyDescent="0.5">
      <c r="B26" s="85" t="s">
        <v>142</v>
      </c>
      <c r="C26" s="148"/>
      <c r="E26" s="100">
        <v>-4559139</v>
      </c>
      <c r="G26" s="100">
        <v>5671893</v>
      </c>
      <c r="I26" s="100">
        <v>-2315380</v>
      </c>
      <c r="K26" s="100">
        <v>5302581</v>
      </c>
    </row>
    <row r="27" spans="2:11" ht="17.45" customHeight="1" x14ac:dyDescent="0.5">
      <c r="B27" s="85" t="s">
        <v>84</v>
      </c>
      <c r="C27" s="148">
        <v>9</v>
      </c>
      <c r="E27" s="100">
        <v>0</v>
      </c>
      <c r="G27" s="100">
        <v>-29357</v>
      </c>
      <c r="I27" s="100">
        <v>0</v>
      </c>
      <c r="K27" s="100">
        <v>-29357</v>
      </c>
    </row>
    <row r="28" spans="2:11" ht="17.45" customHeight="1" x14ac:dyDescent="0.5">
      <c r="B28" s="85" t="s">
        <v>130</v>
      </c>
      <c r="C28" s="148"/>
      <c r="E28" s="100">
        <v>-22080</v>
      </c>
      <c r="G28" s="100">
        <v>0</v>
      </c>
      <c r="I28" s="100">
        <v>-22080</v>
      </c>
      <c r="K28" s="100">
        <v>0</v>
      </c>
    </row>
    <row r="29" spans="2:11" ht="17.45" customHeight="1" x14ac:dyDescent="0.5">
      <c r="B29" s="85" t="s">
        <v>42</v>
      </c>
      <c r="C29" s="98"/>
      <c r="E29" s="100"/>
      <c r="G29" s="100"/>
      <c r="I29" s="100"/>
      <c r="K29" s="100"/>
    </row>
    <row r="30" spans="2:11" ht="17.45" customHeight="1" x14ac:dyDescent="0.5">
      <c r="B30" s="104" t="s">
        <v>43</v>
      </c>
      <c r="C30" s="98"/>
      <c r="E30" s="100">
        <v>-6514248</v>
      </c>
      <c r="G30" s="100">
        <v>-29100027</v>
      </c>
      <c r="I30" s="100">
        <v>-12497153</v>
      </c>
      <c r="K30" s="100">
        <v>-20946700</v>
      </c>
    </row>
    <row r="31" spans="2:11" ht="17.45" customHeight="1" x14ac:dyDescent="0.5">
      <c r="B31" s="104" t="s">
        <v>44</v>
      </c>
      <c r="C31" s="98"/>
      <c r="E31" s="100">
        <v>-113818288</v>
      </c>
      <c r="G31" s="100">
        <v>-229779490</v>
      </c>
      <c r="I31" s="100">
        <v>-79386200</v>
      </c>
      <c r="K31" s="100">
        <v>-141273041</v>
      </c>
    </row>
    <row r="32" spans="2:11" ht="17.45" customHeight="1" x14ac:dyDescent="0.5">
      <c r="B32" s="98" t="s">
        <v>45</v>
      </c>
      <c r="C32" s="98"/>
      <c r="E32" s="100">
        <v>1659230</v>
      </c>
      <c r="G32" s="100">
        <v>4267310</v>
      </c>
      <c r="I32" s="100">
        <v>999997</v>
      </c>
      <c r="K32" s="100">
        <v>4043437</v>
      </c>
    </row>
    <row r="33" spans="1:11" ht="17.45" customHeight="1" x14ac:dyDescent="0.5">
      <c r="B33" s="104" t="s">
        <v>46</v>
      </c>
      <c r="C33" s="98"/>
      <c r="E33" s="100">
        <v>-5140860</v>
      </c>
      <c r="G33" s="100">
        <v>-4672204</v>
      </c>
      <c r="I33" s="100">
        <v>-2979600</v>
      </c>
      <c r="K33" s="100">
        <v>-3099219</v>
      </c>
    </row>
    <row r="34" spans="1:11" ht="17.45" customHeight="1" x14ac:dyDescent="0.5">
      <c r="B34" s="105" t="s">
        <v>47</v>
      </c>
      <c r="C34" s="98"/>
      <c r="E34" s="100">
        <v>-41199748</v>
      </c>
      <c r="F34" s="88"/>
      <c r="G34" s="100">
        <v>14905772</v>
      </c>
      <c r="H34" s="88"/>
      <c r="I34" s="100">
        <v>-25926166</v>
      </c>
      <c r="K34" s="100">
        <v>51692914</v>
      </c>
    </row>
    <row r="35" spans="1:11" ht="17.45" customHeight="1" x14ac:dyDescent="0.5">
      <c r="A35" s="98"/>
      <c r="B35" s="104" t="s">
        <v>48</v>
      </c>
      <c r="C35" s="98"/>
      <c r="E35" s="106">
        <v>-904433</v>
      </c>
      <c r="G35" s="106">
        <v>-3935366</v>
      </c>
      <c r="I35" s="106">
        <v>-192631</v>
      </c>
      <c r="K35" s="106">
        <v>-1756073</v>
      </c>
    </row>
    <row r="36" spans="1:11" ht="3.95" customHeight="1" x14ac:dyDescent="0.5">
      <c r="A36" s="98"/>
      <c r="B36" s="104"/>
      <c r="C36" s="98"/>
      <c r="E36" s="101"/>
      <c r="G36" s="101"/>
      <c r="I36" s="101"/>
      <c r="K36" s="101"/>
    </row>
    <row r="37" spans="1:11" ht="17.45" customHeight="1" x14ac:dyDescent="0.5">
      <c r="A37" s="98" t="s">
        <v>49</v>
      </c>
      <c r="B37" s="98"/>
      <c r="C37" s="98"/>
      <c r="D37" s="100"/>
      <c r="E37" s="100">
        <f>SUM(E9:E35)</f>
        <v>456822620</v>
      </c>
      <c r="F37" s="100"/>
      <c r="G37" s="100">
        <f>SUM(G9:G35)</f>
        <v>452147149</v>
      </c>
      <c r="H37" s="100"/>
      <c r="I37" s="100">
        <f>SUM(I9:I35)</f>
        <v>309875263</v>
      </c>
      <c r="J37" s="100"/>
      <c r="K37" s="100">
        <f>SUM(K9:K35)</f>
        <v>322024886</v>
      </c>
    </row>
    <row r="38" spans="1:11" ht="17.45" customHeight="1" x14ac:dyDescent="0.5">
      <c r="A38" s="98" t="s">
        <v>178</v>
      </c>
      <c r="B38" s="98"/>
      <c r="C38" s="148">
        <v>20</v>
      </c>
      <c r="D38" s="100"/>
      <c r="E38" s="100">
        <v>-232560</v>
      </c>
      <c r="F38" s="100"/>
      <c r="G38" s="100">
        <v>-288977</v>
      </c>
      <c r="H38" s="100"/>
      <c r="I38" s="100">
        <v>0</v>
      </c>
      <c r="J38" s="100"/>
      <c r="K38" s="100">
        <v>-104177</v>
      </c>
    </row>
    <row r="39" spans="1:11" s="88" customFormat="1" ht="17.45" customHeight="1" x14ac:dyDescent="0.5">
      <c r="A39" s="107" t="s">
        <v>179</v>
      </c>
      <c r="B39" s="98"/>
      <c r="C39" s="148"/>
      <c r="D39" s="85"/>
      <c r="E39" s="100">
        <v>-19568639</v>
      </c>
      <c r="F39" s="85"/>
      <c r="G39" s="100">
        <v>-15241160</v>
      </c>
      <c r="H39" s="85"/>
      <c r="I39" s="100">
        <v>-9703894</v>
      </c>
      <c r="J39" s="85"/>
      <c r="K39" s="100">
        <v>-2298263</v>
      </c>
    </row>
    <row r="40" spans="1:11" s="88" customFormat="1" ht="17.45" customHeight="1" x14ac:dyDescent="0.5">
      <c r="A40" s="98" t="s">
        <v>180</v>
      </c>
      <c r="B40" s="98"/>
      <c r="C40" s="98"/>
      <c r="D40" s="85"/>
      <c r="E40" s="106">
        <v>-99939380</v>
      </c>
      <c r="F40" s="85"/>
      <c r="G40" s="106">
        <v>-114300621</v>
      </c>
      <c r="H40" s="85"/>
      <c r="I40" s="106">
        <v>-71214617</v>
      </c>
      <c r="J40" s="85"/>
      <c r="K40" s="106">
        <v>-78039479</v>
      </c>
    </row>
    <row r="41" spans="1:11" s="88" customFormat="1" ht="3.95" customHeight="1" x14ac:dyDescent="0.5">
      <c r="A41" s="98"/>
      <c r="B41" s="98"/>
      <c r="C41" s="98"/>
      <c r="D41" s="85"/>
      <c r="E41" s="101"/>
      <c r="F41" s="85"/>
      <c r="G41" s="101"/>
      <c r="H41" s="85"/>
      <c r="I41" s="101"/>
      <c r="J41" s="85"/>
      <c r="K41" s="101"/>
    </row>
    <row r="42" spans="1:11" s="88" customFormat="1" ht="17.45" customHeight="1" x14ac:dyDescent="0.5">
      <c r="A42" s="98" t="s">
        <v>183</v>
      </c>
      <c r="B42" s="98"/>
      <c r="C42" s="98"/>
      <c r="D42" s="101"/>
      <c r="E42" s="108">
        <f>SUM(E37:E40)</f>
        <v>337082041</v>
      </c>
      <c r="F42" s="101"/>
      <c r="G42" s="108">
        <f>SUM(G37:G40)</f>
        <v>322316391</v>
      </c>
      <c r="H42" s="101"/>
      <c r="I42" s="108">
        <f>SUM(I37:I40)</f>
        <v>228956752</v>
      </c>
      <c r="J42" s="101"/>
      <c r="K42" s="108">
        <f>SUM(K37:K40)</f>
        <v>241582967</v>
      </c>
    </row>
    <row r="43" spans="1:11" s="88" customFormat="1" ht="15" customHeight="1" x14ac:dyDescent="0.5">
      <c r="A43" s="98"/>
      <c r="B43" s="98"/>
      <c r="C43" s="98"/>
      <c r="D43" s="101"/>
      <c r="E43" s="101"/>
      <c r="F43" s="101"/>
      <c r="G43" s="101"/>
      <c r="H43" s="101"/>
      <c r="I43" s="101"/>
      <c r="J43" s="101"/>
      <c r="K43" s="101"/>
    </row>
    <row r="44" spans="1:11" s="88" customFormat="1" ht="13.5" customHeight="1" x14ac:dyDescent="0.5">
      <c r="A44" s="98"/>
      <c r="B44" s="98"/>
      <c r="C44" s="98"/>
      <c r="D44" s="101"/>
      <c r="E44" s="101"/>
      <c r="F44" s="101"/>
      <c r="G44" s="101"/>
      <c r="H44" s="101"/>
      <c r="I44" s="101"/>
      <c r="J44" s="101"/>
      <c r="K44" s="101"/>
    </row>
    <row r="45" spans="1:11" s="88" customFormat="1" ht="17.45" customHeight="1" x14ac:dyDescent="0.5">
      <c r="A45" s="208" t="s">
        <v>219</v>
      </c>
      <c r="B45" s="208"/>
      <c r="C45" s="208"/>
      <c r="D45" s="208"/>
      <c r="E45" s="208"/>
      <c r="F45" s="208"/>
      <c r="G45" s="208"/>
      <c r="H45" s="208"/>
      <c r="I45" s="208"/>
      <c r="J45" s="208"/>
      <c r="K45" s="208"/>
    </row>
    <row r="46" spans="1:11" s="88" customFormat="1" ht="12.75" customHeight="1" x14ac:dyDescent="0.5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</row>
    <row r="47" spans="1:11" s="10" customFormat="1" ht="21.95" customHeight="1" x14ac:dyDescent="0.5">
      <c r="A47" s="192" t="str">
        <f>'T4-6'!A46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47" s="191"/>
      <c r="C47" s="191"/>
      <c r="D47" s="9"/>
      <c r="E47" s="9"/>
      <c r="F47" s="9"/>
      <c r="G47" s="39"/>
      <c r="H47" s="9"/>
      <c r="I47" s="9"/>
      <c r="J47" s="9"/>
      <c r="K47" s="39"/>
    </row>
    <row r="48" spans="1:11" s="8" customFormat="1" ht="18" customHeight="1" x14ac:dyDescent="0.5">
      <c r="A48" s="188" t="s">
        <v>171</v>
      </c>
      <c r="G48" s="42"/>
      <c r="K48" s="42"/>
    </row>
    <row r="49" spans="1:14" s="8" customFormat="1" ht="20.100000000000001" customHeight="1" x14ac:dyDescent="0.5">
      <c r="A49" s="188" t="s">
        <v>224</v>
      </c>
      <c r="B49" s="189"/>
      <c r="C49" s="189"/>
      <c r="D49" s="10"/>
      <c r="E49" s="10"/>
      <c r="F49" s="10"/>
      <c r="G49" s="5"/>
      <c r="H49" s="10"/>
      <c r="I49" s="10"/>
      <c r="J49" s="10"/>
      <c r="K49" s="5"/>
    </row>
    <row r="50" spans="1:14" s="8" customFormat="1" ht="20.100000000000001" customHeight="1" x14ac:dyDescent="0.5">
      <c r="A50" s="190" t="str">
        <f>A3</f>
        <v>สำหรับปีสิ้นสุดวันที่ 31 ธันวาคม พ.ศ. 2561</v>
      </c>
      <c r="B50" s="191"/>
      <c r="C50" s="191"/>
      <c r="D50" s="9"/>
      <c r="E50" s="9"/>
      <c r="F50" s="9"/>
      <c r="G50" s="39"/>
      <c r="H50" s="9"/>
      <c r="I50" s="9"/>
      <c r="J50" s="9"/>
      <c r="K50" s="39"/>
    </row>
    <row r="51" spans="1:14" s="88" customFormat="1" ht="15" customHeight="1" x14ac:dyDescent="0.5">
      <c r="A51" s="109"/>
      <c r="B51" s="109"/>
      <c r="C51" s="110"/>
      <c r="E51" s="111"/>
      <c r="G51" s="111"/>
      <c r="I51" s="111"/>
      <c r="K51" s="111"/>
    </row>
    <row r="52" spans="1:14" s="114" customFormat="1" ht="18" customHeight="1" x14ac:dyDescent="0.5">
      <c r="A52" s="112"/>
      <c r="B52" s="112"/>
      <c r="C52" s="113"/>
      <c r="E52" s="202" t="s">
        <v>188</v>
      </c>
      <c r="F52" s="202"/>
      <c r="G52" s="202"/>
      <c r="H52" s="88"/>
      <c r="I52" s="202" t="s">
        <v>189</v>
      </c>
      <c r="J52" s="202"/>
      <c r="K52" s="202"/>
    </row>
    <row r="53" spans="1:14" s="114" customFormat="1" ht="18" customHeight="1" x14ac:dyDescent="0.5">
      <c r="A53" s="112"/>
      <c r="B53" s="112"/>
      <c r="D53" s="115"/>
      <c r="E53" s="117" t="s">
        <v>97</v>
      </c>
      <c r="F53" s="118"/>
      <c r="G53" s="117" t="s">
        <v>54</v>
      </c>
      <c r="H53" s="119"/>
      <c r="I53" s="117" t="s">
        <v>97</v>
      </c>
      <c r="J53" s="118"/>
      <c r="K53" s="117" t="s">
        <v>54</v>
      </c>
    </row>
    <row r="54" spans="1:14" s="114" customFormat="1" ht="18" customHeight="1" x14ac:dyDescent="0.5">
      <c r="B54" s="120"/>
      <c r="C54" s="121" t="s">
        <v>1</v>
      </c>
      <c r="D54" s="116"/>
      <c r="E54" s="122" t="s">
        <v>2</v>
      </c>
      <c r="F54" s="123"/>
      <c r="G54" s="122" t="s">
        <v>2</v>
      </c>
      <c r="H54" s="116"/>
      <c r="I54" s="122" t="s">
        <v>2</v>
      </c>
      <c r="J54" s="123"/>
      <c r="K54" s="122" t="s">
        <v>2</v>
      </c>
    </row>
    <row r="55" spans="1:14" s="114" customFormat="1" ht="18" customHeight="1" x14ac:dyDescent="0.5">
      <c r="A55" s="120" t="s">
        <v>50</v>
      </c>
      <c r="B55" s="120"/>
      <c r="C55" s="124"/>
      <c r="D55" s="116"/>
      <c r="E55" s="125"/>
      <c r="F55" s="123"/>
      <c r="G55" s="125"/>
      <c r="H55" s="116"/>
      <c r="I55" s="125"/>
      <c r="J55" s="123"/>
      <c r="K55" s="125"/>
    </row>
    <row r="56" spans="1:14" s="114" customFormat="1" ht="18" customHeight="1" x14ac:dyDescent="0.5">
      <c r="A56" s="116" t="s">
        <v>51</v>
      </c>
      <c r="B56" s="116"/>
      <c r="C56" s="126"/>
      <c r="E56" s="127">
        <v>-322357857</v>
      </c>
      <c r="G56" s="127">
        <v>-226128497</v>
      </c>
      <c r="I56" s="127">
        <v>-239957137</v>
      </c>
      <c r="K56" s="127">
        <v>-149225123</v>
      </c>
      <c r="N56" s="196"/>
    </row>
    <row r="57" spans="1:14" s="114" customFormat="1" ht="18" customHeight="1" x14ac:dyDescent="0.5">
      <c r="A57" s="116" t="s">
        <v>57</v>
      </c>
      <c r="B57" s="116"/>
      <c r="C57" s="126"/>
      <c r="E57" s="127">
        <v>-3427206</v>
      </c>
      <c r="G57" s="127">
        <v>-38085728</v>
      </c>
      <c r="I57" s="127">
        <v>-677825</v>
      </c>
      <c r="K57" s="127">
        <v>-27049000</v>
      </c>
      <c r="M57" s="196"/>
    </row>
    <row r="58" spans="1:14" s="114" customFormat="1" ht="18" customHeight="1" x14ac:dyDescent="0.5">
      <c r="A58" s="116" t="s">
        <v>86</v>
      </c>
      <c r="B58" s="116"/>
      <c r="C58" s="126"/>
      <c r="E58" s="127">
        <v>-303536</v>
      </c>
      <c r="G58" s="127">
        <v>-30370676</v>
      </c>
      <c r="I58" s="127">
        <v>-14</v>
      </c>
      <c r="K58" s="127">
        <v>-30087951</v>
      </c>
    </row>
    <row r="59" spans="1:14" s="114" customFormat="1" ht="18" customHeight="1" x14ac:dyDescent="0.5">
      <c r="A59" s="103" t="s">
        <v>105</v>
      </c>
      <c r="B59" s="116"/>
      <c r="C59" s="126"/>
      <c r="E59" s="127">
        <v>1388201</v>
      </c>
      <c r="G59" s="127">
        <v>1978728</v>
      </c>
      <c r="I59" s="127">
        <v>158879</v>
      </c>
      <c r="K59" s="127">
        <v>1510285</v>
      </c>
    </row>
    <row r="60" spans="1:14" s="114" customFormat="1" ht="18" customHeight="1" x14ac:dyDescent="0.5">
      <c r="A60" s="116" t="s">
        <v>106</v>
      </c>
      <c r="B60" s="116"/>
      <c r="C60" s="126"/>
      <c r="E60" s="127">
        <v>30661653</v>
      </c>
      <c r="G60" s="127">
        <v>0</v>
      </c>
      <c r="I60" s="127">
        <v>30140444</v>
      </c>
      <c r="K60" s="127">
        <v>0</v>
      </c>
    </row>
    <row r="61" spans="1:14" s="114" customFormat="1" ht="18" customHeight="1" x14ac:dyDescent="0.5">
      <c r="A61" s="116" t="s">
        <v>90</v>
      </c>
      <c r="B61" s="116"/>
      <c r="C61" s="126"/>
      <c r="E61" s="127">
        <v>-501700</v>
      </c>
      <c r="G61" s="127">
        <v>0</v>
      </c>
      <c r="I61" s="127">
        <v>0</v>
      </c>
      <c r="K61" s="127">
        <v>0</v>
      </c>
    </row>
    <row r="62" spans="1:14" s="114" customFormat="1" ht="18" customHeight="1" x14ac:dyDescent="0.5">
      <c r="A62" s="103" t="s">
        <v>149</v>
      </c>
      <c r="B62" s="116"/>
      <c r="C62" s="126"/>
      <c r="E62" s="127">
        <v>0</v>
      </c>
      <c r="G62" s="127">
        <v>2807605</v>
      </c>
      <c r="I62" s="127">
        <v>0</v>
      </c>
      <c r="K62" s="127">
        <v>0</v>
      </c>
    </row>
    <row r="63" spans="1:14" s="114" customFormat="1" ht="18" customHeight="1" x14ac:dyDescent="0.5">
      <c r="A63" s="103" t="s">
        <v>228</v>
      </c>
      <c r="B63" s="116"/>
      <c r="C63" s="126"/>
      <c r="E63" s="127">
        <v>0</v>
      </c>
      <c r="G63" s="127">
        <v>0</v>
      </c>
      <c r="I63" s="127">
        <v>0</v>
      </c>
      <c r="K63" s="127">
        <v>0</v>
      </c>
    </row>
    <row r="64" spans="1:14" s="114" customFormat="1" ht="18" customHeight="1" x14ac:dyDescent="0.5">
      <c r="A64" s="103" t="s">
        <v>220</v>
      </c>
      <c r="B64" s="116"/>
      <c r="C64" s="126" t="s">
        <v>231</v>
      </c>
      <c r="E64" s="128">
        <v>0</v>
      </c>
      <c r="G64" s="128">
        <v>0</v>
      </c>
      <c r="I64" s="128">
        <v>19083333</v>
      </c>
      <c r="K64" s="127">
        <v>9000000</v>
      </c>
    </row>
    <row r="65" spans="1:13" s="114" customFormat="1" ht="18" customHeight="1" x14ac:dyDescent="0.5">
      <c r="A65" s="103" t="s">
        <v>167</v>
      </c>
      <c r="B65" s="116"/>
      <c r="C65" s="126" t="s">
        <v>231</v>
      </c>
      <c r="E65" s="127">
        <v>0</v>
      </c>
      <c r="G65" s="127">
        <v>0</v>
      </c>
      <c r="I65" s="127"/>
      <c r="K65" s="128">
        <v>-84000000</v>
      </c>
    </row>
    <row r="66" spans="1:13" s="114" customFormat="1" ht="17.25" customHeight="1" x14ac:dyDescent="0.5">
      <c r="A66" s="116" t="s">
        <v>162</v>
      </c>
      <c r="B66" s="116"/>
      <c r="C66" s="126">
        <v>13</v>
      </c>
      <c r="E66" s="127">
        <v>0</v>
      </c>
      <c r="F66" s="129"/>
      <c r="G66" s="127">
        <v>0</v>
      </c>
      <c r="H66" s="129"/>
      <c r="I66" s="127">
        <v>-27541836</v>
      </c>
      <c r="J66" s="129"/>
      <c r="K66" s="127">
        <v>-578458100</v>
      </c>
    </row>
    <row r="67" spans="1:13" s="114" customFormat="1" ht="17.25" customHeight="1" x14ac:dyDescent="0.5">
      <c r="A67" s="103" t="s">
        <v>244</v>
      </c>
      <c r="B67" s="116"/>
      <c r="C67" s="148">
        <v>14</v>
      </c>
      <c r="E67" s="127">
        <v>0</v>
      </c>
      <c r="F67" s="129"/>
      <c r="G67" s="127">
        <v>0</v>
      </c>
      <c r="H67" s="129"/>
      <c r="I67" s="100">
        <v>10140408</v>
      </c>
      <c r="J67" s="129"/>
      <c r="K67" s="127">
        <v>0</v>
      </c>
    </row>
    <row r="68" spans="1:13" s="114" customFormat="1" ht="18" customHeight="1" x14ac:dyDescent="0.5">
      <c r="A68" s="116" t="s">
        <v>41</v>
      </c>
      <c r="B68" s="116"/>
      <c r="C68" s="126"/>
      <c r="E68" s="130">
        <v>2258658</v>
      </c>
      <c r="G68" s="130">
        <v>1475372</v>
      </c>
      <c r="I68" s="130">
        <v>6213740</v>
      </c>
      <c r="K68" s="130">
        <v>4976461</v>
      </c>
    </row>
    <row r="69" spans="1:13" s="114" customFormat="1" ht="3.95" customHeight="1" x14ac:dyDescent="0.5">
      <c r="A69" s="112"/>
      <c r="B69" s="112"/>
      <c r="C69" s="112"/>
    </row>
    <row r="70" spans="1:13" s="114" customFormat="1" ht="18" customHeight="1" x14ac:dyDescent="0.5">
      <c r="A70" s="131" t="s">
        <v>129</v>
      </c>
      <c r="B70" s="131"/>
      <c r="C70" s="131"/>
      <c r="E70" s="132">
        <f>SUM(E56:E68)</f>
        <v>-292281787</v>
      </c>
      <c r="G70" s="132">
        <f>SUM(G56:G68)</f>
        <v>-288323196</v>
      </c>
      <c r="I70" s="132">
        <f>SUM(I56:I68)</f>
        <v>-202440008</v>
      </c>
      <c r="K70" s="132">
        <f>SUM(K56:K68)</f>
        <v>-853333428</v>
      </c>
    </row>
    <row r="71" spans="1:13" s="114" customFormat="1" ht="6" customHeight="1" x14ac:dyDescent="0.5">
      <c r="A71" s="112"/>
      <c r="B71" s="112"/>
      <c r="C71" s="112"/>
    </row>
    <row r="72" spans="1:13" s="114" customFormat="1" ht="18" customHeight="1" x14ac:dyDescent="0.5">
      <c r="A72" s="133" t="s">
        <v>52</v>
      </c>
      <c r="B72" s="134"/>
      <c r="C72" s="113"/>
      <c r="E72" s="128"/>
      <c r="G72" s="128"/>
      <c r="I72" s="128"/>
      <c r="K72" s="128"/>
    </row>
    <row r="73" spans="1:13" s="114" customFormat="1" ht="18" customHeight="1" x14ac:dyDescent="0.5">
      <c r="A73" s="114" t="s">
        <v>143</v>
      </c>
      <c r="B73" s="112"/>
      <c r="C73" s="113">
        <v>21</v>
      </c>
      <c r="E73" s="128">
        <v>842000000</v>
      </c>
      <c r="G73" s="128">
        <v>575428100</v>
      </c>
      <c r="I73" s="128">
        <v>842000000</v>
      </c>
      <c r="K73" s="128">
        <v>575428100</v>
      </c>
    </row>
    <row r="74" spans="1:13" s="114" customFormat="1" ht="18" customHeight="1" x14ac:dyDescent="0.5">
      <c r="A74" s="135" t="s">
        <v>107</v>
      </c>
      <c r="B74" s="134"/>
      <c r="C74" s="113">
        <v>18</v>
      </c>
      <c r="E74" s="128">
        <v>37900000</v>
      </c>
      <c r="G74" s="128">
        <v>14300000</v>
      </c>
      <c r="I74" s="128">
        <v>37900000</v>
      </c>
      <c r="K74" s="128">
        <v>0</v>
      </c>
    </row>
    <row r="75" spans="1:13" s="114" customFormat="1" ht="18" customHeight="1" x14ac:dyDescent="0.5">
      <c r="A75" s="112" t="s">
        <v>108</v>
      </c>
      <c r="B75" s="112"/>
      <c r="C75" s="113">
        <v>18</v>
      </c>
      <c r="E75" s="128">
        <v>-65321805</v>
      </c>
      <c r="G75" s="128">
        <v>-28078134</v>
      </c>
      <c r="I75" s="128">
        <v>-21350000</v>
      </c>
      <c r="K75" s="128">
        <v>-9000000</v>
      </c>
      <c r="M75" s="116"/>
    </row>
    <row r="76" spans="1:13" s="114" customFormat="1" ht="18" customHeight="1" x14ac:dyDescent="0.5">
      <c r="A76" s="136" t="s">
        <v>177</v>
      </c>
      <c r="B76" s="112"/>
      <c r="C76" s="113"/>
      <c r="E76" s="128">
        <v>240000000</v>
      </c>
      <c r="G76" s="128">
        <v>1890000</v>
      </c>
      <c r="I76" s="128">
        <v>100000000</v>
      </c>
      <c r="K76" s="128">
        <v>1890000</v>
      </c>
      <c r="M76" s="116"/>
    </row>
    <row r="77" spans="1:13" s="114" customFormat="1" ht="18" customHeight="1" x14ac:dyDescent="0.5">
      <c r="A77" s="136" t="s">
        <v>161</v>
      </c>
      <c r="B77" s="112"/>
      <c r="C77" s="113"/>
      <c r="E77" s="128">
        <v>-106890000</v>
      </c>
      <c r="G77" s="128">
        <v>0</v>
      </c>
      <c r="I77" s="128">
        <v>-16890000</v>
      </c>
      <c r="K77" s="128">
        <v>0</v>
      </c>
      <c r="M77" s="85"/>
    </row>
    <row r="78" spans="1:13" s="114" customFormat="1" ht="18" customHeight="1" x14ac:dyDescent="0.5">
      <c r="A78" s="135" t="s">
        <v>170</v>
      </c>
      <c r="B78" s="112"/>
      <c r="C78" s="113"/>
      <c r="E78" s="128"/>
      <c r="G78" s="128"/>
      <c r="I78" s="128"/>
      <c r="K78" s="128"/>
      <c r="M78" s="85"/>
    </row>
    <row r="79" spans="1:13" s="114" customFormat="1" ht="18" customHeight="1" x14ac:dyDescent="0.5">
      <c r="A79" s="135"/>
      <c r="B79" s="112" t="s">
        <v>157</v>
      </c>
      <c r="C79" s="113">
        <v>30</v>
      </c>
      <c r="E79" s="128">
        <v>842000000</v>
      </c>
      <c r="G79" s="128">
        <v>514800000</v>
      </c>
      <c r="I79" s="128">
        <v>842000000</v>
      </c>
      <c r="K79" s="128">
        <v>0</v>
      </c>
      <c r="M79" s="85"/>
    </row>
    <row r="80" spans="1:13" s="114" customFormat="1" ht="18" customHeight="1" x14ac:dyDescent="0.5">
      <c r="A80" s="135" t="s">
        <v>158</v>
      </c>
      <c r="B80" s="112"/>
      <c r="M80" s="85"/>
    </row>
    <row r="81" spans="1:13" s="114" customFormat="1" ht="18" customHeight="1" x14ac:dyDescent="0.5">
      <c r="A81" s="135"/>
      <c r="B81" s="112" t="s">
        <v>157</v>
      </c>
      <c r="C81" s="113">
        <v>30</v>
      </c>
      <c r="E81" s="128">
        <v>558000000</v>
      </c>
      <c r="G81" s="128">
        <v>71404000</v>
      </c>
      <c r="I81" s="128">
        <v>508000000</v>
      </c>
      <c r="K81" s="128">
        <v>0</v>
      </c>
      <c r="M81" s="85"/>
    </row>
    <row r="82" spans="1:13" s="114" customFormat="1" ht="18" customHeight="1" x14ac:dyDescent="0.5">
      <c r="A82" s="137" t="s">
        <v>159</v>
      </c>
      <c r="B82" s="112"/>
      <c r="C82" s="113"/>
      <c r="M82" s="88"/>
    </row>
    <row r="83" spans="1:13" s="114" customFormat="1" ht="18" customHeight="1" x14ac:dyDescent="0.5">
      <c r="A83" s="137"/>
      <c r="B83" s="112" t="s">
        <v>99</v>
      </c>
      <c r="C83" s="113"/>
      <c r="E83" s="128">
        <v>0</v>
      </c>
      <c r="G83" s="128">
        <v>-640050000</v>
      </c>
      <c r="I83" s="128">
        <v>0</v>
      </c>
      <c r="K83" s="128">
        <v>0</v>
      </c>
      <c r="M83" s="88"/>
    </row>
    <row r="84" spans="1:13" s="114" customFormat="1" ht="18" customHeight="1" x14ac:dyDescent="0.5">
      <c r="A84" s="135" t="s">
        <v>109</v>
      </c>
      <c r="B84" s="112"/>
      <c r="C84" s="113">
        <v>30</v>
      </c>
      <c r="E84" s="128">
        <v>-852000000</v>
      </c>
      <c r="G84" s="128">
        <v>-496204000</v>
      </c>
      <c r="I84" s="128">
        <v>-842000000</v>
      </c>
      <c r="K84" s="128">
        <v>0</v>
      </c>
      <c r="M84" s="88"/>
    </row>
    <row r="85" spans="1:13" s="114" customFormat="1" ht="18" customHeight="1" x14ac:dyDescent="0.5">
      <c r="A85" s="135" t="s">
        <v>110</v>
      </c>
      <c r="B85" s="112"/>
      <c r="C85" s="113">
        <v>30</v>
      </c>
      <c r="E85" s="128">
        <v>-75620000</v>
      </c>
      <c r="G85" s="128">
        <v>-118304000</v>
      </c>
      <c r="I85" s="128">
        <v>-59220000</v>
      </c>
      <c r="K85" s="128">
        <v>0</v>
      </c>
      <c r="M85" s="88"/>
    </row>
    <row r="86" spans="1:13" s="114" customFormat="1" ht="18" customHeight="1" x14ac:dyDescent="0.5">
      <c r="A86" s="137" t="s">
        <v>111</v>
      </c>
      <c r="B86" s="112"/>
      <c r="C86" s="113"/>
      <c r="E86" s="128">
        <v>-150523</v>
      </c>
      <c r="G86" s="128">
        <v>-146661</v>
      </c>
      <c r="I86" s="128">
        <v>0</v>
      </c>
      <c r="K86" s="128">
        <v>0</v>
      </c>
      <c r="M86" s="88"/>
    </row>
    <row r="87" spans="1:13" s="114" customFormat="1" ht="18" customHeight="1" x14ac:dyDescent="0.5">
      <c r="A87" s="137" t="s">
        <v>227</v>
      </c>
      <c r="B87" s="112"/>
      <c r="C87" s="113"/>
      <c r="E87" s="128">
        <v>240527</v>
      </c>
      <c r="G87" s="127">
        <v>2856186</v>
      </c>
      <c r="I87" s="128">
        <v>0</v>
      </c>
      <c r="K87" s="128">
        <v>0</v>
      </c>
      <c r="M87" s="85"/>
    </row>
    <row r="88" spans="1:13" s="114" customFormat="1" ht="18" customHeight="1" x14ac:dyDescent="0.5">
      <c r="A88" s="137" t="s">
        <v>150</v>
      </c>
      <c r="B88" s="112"/>
      <c r="C88" s="113">
        <v>23</v>
      </c>
      <c r="E88" s="138">
        <v>-1436200000</v>
      </c>
      <c r="G88" s="138">
        <v>0</v>
      </c>
      <c r="I88" s="138">
        <v>-1436200000</v>
      </c>
      <c r="K88" s="138">
        <v>0</v>
      </c>
      <c r="M88" s="85"/>
    </row>
    <row r="89" spans="1:13" s="114" customFormat="1" ht="3.95" customHeight="1" x14ac:dyDescent="0.5">
      <c r="A89" s="112"/>
      <c r="B89" s="112"/>
      <c r="C89" s="112"/>
      <c r="M89" s="85"/>
    </row>
    <row r="90" spans="1:13" s="116" customFormat="1" ht="18" customHeight="1" x14ac:dyDescent="0.5">
      <c r="A90" s="112" t="s">
        <v>115</v>
      </c>
      <c r="B90" s="112"/>
      <c r="C90" s="112"/>
      <c r="D90" s="114"/>
      <c r="E90" s="138">
        <f>SUM(E73:E89)</f>
        <v>-16041801</v>
      </c>
      <c r="F90" s="114"/>
      <c r="G90" s="138">
        <f>SUM(G73:G89)</f>
        <v>-102104509</v>
      </c>
      <c r="H90" s="114"/>
      <c r="I90" s="138">
        <f>SUM(I73:I89)</f>
        <v>-45760000</v>
      </c>
      <c r="J90" s="114"/>
      <c r="K90" s="138">
        <f>SUM(K73:K89)</f>
        <v>568318100</v>
      </c>
      <c r="M90" s="85"/>
    </row>
    <row r="91" spans="1:13" s="116" customFormat="1" ht="18" customHeight="1" x14ac:dyDescent="0.5">
      <c r="A91" s="112"/>
      <c r="B91" s="112"/>
      <c r="C91" s="112"/>
      <c r="D91" s="114"/>
      <c r="E91" s="128"/>
      <c r="F91" s="114"/>
      <c r="G91" s="128"/>
      <c r="H91" s="114"/>
      <c r="I91" s="128"/>
      <c r="J91" s="114"/>
      <c r="K91" s="128"/>
      <c r="M91" s="85"/>
    </row>
    <row r="92" spans="1:13" s="116" customFormat="1" ht="8.25" customHeight="1" x14ac:dyDescent="0.5">
      <c r="A92" s="112"/>
      <c r="B92" s="112"/>
      <c r="C92" s="112"/>
      <c r="D92" s="114"/>
      <c r="E92" s="128"/>
      <c r="F92" s="114"/>
      <c r="G92" s="128"/>
      <c r="H92" s="114"/>
      <c r="I92" s="128"/>
      <c r="J92" s="114"/>
      <c r="K92" s="128"/>
      <c r="M92" s="85"/>
    </row>
    <row r="93" spans="1:13" s="8" customFormat="1" ht="20.100000000000001" customHeight="1" x14ac:dyDescent="0.5">
      <c r="A93" s="186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3" s="187"/>
      <c r="C93" s="187"/>
      <c r="D93" s="14"/>
      <c r="E93" s="45"/>
      <c r="F93" s="14"/>
      <c r="G93" s="45"/>
      <c r="H93" s="14"/>
      <c r="I93" s="45"/>
      <c r="J93" s="14"/>
      <c r="K93" s="45"/>
      <c r="M93" s="10"/>
    </row>
    <row r="94" spans="1:13" s="8" customFormat="1" ht="18" customHeight="1" x14ac:dyDescent="0.5">
      <c r="A94" s="188" t="s">
        <v>171</v>
      </c>
      <c r="G94" s="42"/>
      <c r="K94" s="42"/>
    </row>
    <row r="95" spans="1:13" s="8" customFormat="1" ht="20.100000000000001" customHeight="1" x14ac:dyDescent="0.5">
      <c r="A95" s="188" t="s">
        <v>224</v>
      </c>
      <c r="B95" s="189"/>
      <c r="C95" s="189"/>
      <c r="D95" s="10"/>
      <c r="E95" s="10"/>
      <c r="F95" s="10"/>
      <c r="G95" s="5"/>
      <c r="H95" s="10"/>
      <c r="I95" s="10"/>
      <c r="J95" s="10"/>
      <c r="K95" s="5"/>
    </row>
    <row r="96" spans="1:13" s="8" customFormat="1" ht="20.100000000000001" customHeight="1" x14ac:dyDescent="0.5">
      <c r="A96" s="190" t="str">
        <f>A3</f>
        <v>สำหรับปีสิ้นสุดวันที่ 31 ธันวาคม พ.ศ. 2561</v>
      </c>
      <c r="B96" s="191"/>
      <c r="C96" s="191"/>
      <c r="D96" s="9"/>
      <c r="E96" s="9"/>
      <c r="F96" s="9"/>
      <c r="G96" s="39"/>
      <c r="H96" s="9"/>
      <c r="I96" s="9"/>
      <c r="J96" s="9"/>
      <c r="K96" s="39"/>
      <c r="M96" s="10"/>
    </row>
    <row r="97" spans="1:13" s="88" customFormat="1" ht="18" customHeight="1" x14ac:dyDescent="0.5">
      <c r="A97" s="109"/>
      <c r="B97" s="109"/>
      <c r="C97" s="110"/>
      <c r="E97" s="111"/>
      <c r="G97" s="111"/>
      <c r="I97" s="111"/>
      <c r="K97" s="111"/>
      <c r="M97" s="85"/>
    </row>
    <row r="98" spans="1:13" s="88" customFormat="1" ht="18" customHeight="1" x14ac:dyDescent="0.5">
      <c r="A98" s="109"/>
      <c r="B98" s="109"/>
      <c r="C98" s="110"/>
      <c r="E98" s="202" t="s">
        <v>188</v>
      </c>
      <c r="F98" s="202"/>
      <c r="G98" s="202"/>
      <c r="I98" s="202" t="s">
        <v>189</v>
      </c>
      <c r="J98" s="202"/>
      <c r="K98" s="202"/>
    </row>
    <row r="99" spans="1:13" s="88" customFormat="1" ht="18" customHeight="1" x14ac:dyDescent="0.5">
      <c r="A99" s="109"/>
      <c r="B99" s="109"/>
      <c r="D99" s="90"/>
      <c r="E99" s="86" t="s">
        <v>97</v>
      </c>
      <c r="F99" s="91"/>
      <c r="G99" s="86" t="s">
        <v>54</v>
      </c>
      <c r="H99" s="92"/>
      <c r="I99" s="86" t="s">
        <v>97</v>
      </c>
      <c r="J99" s="91"/>
      <c r="K99" s="86" t="s">
        <v>54</v>
      </c>
    </row>
    <row r="100" spans="1:13" s="88" customFormat="1" ht="18" customHeight="1" x14ac:dyDescent="0.5">
      <c r="B100" s="97"/>
      <c r="C100" s="94" t="s">
        <v>1</v>
      </c>
      <c r="D100" s="85"/>
      <c r="E100" s="95" t="s">
        <v>2</v>
      </c>
      <c r="F100" s="96"/>
      <c r="G100" s="95" t="s">
        <v>2</v>
      </c>
      <c r="H100" s="85"/>
      <c r="I100" s="95" t="s">
        <v>2</v>
      </c>
      <c r="J100" s="96"/>
      <c r="K100" s="95" t="s">
        <v>2</v>
      </c>
    </row>
    <row r="101" spans="1:13" s="88" customFormat="1" ht="6" customHeight="1" x14ac:dyDescent="0.5">
      <c r="A101" s="109"/>
      <c r="B101" s="109"/>
      <c r="C101" s="109"/>
      <c r="M101" s="85"/>
    </row>
    <row r="102" spans="1:13" s="88" customFormat="1" ht="18" customHeight="1" x14ac:dyDescent="0.5">
      <c r="A102" s="84" t="s">
        <v>124</v>
      </c>
      <c r="B102" s="104"/>
      <c r="C102" s="104"/>
      <c r="D102" s="85"/>
      <c r="E102" s="101">
        <f>+SUM(E90,E70,E42)</f>
        <v>28758453</v>
      </c>
      <c r="F102" s="139"/>
      <c r="G102" s="101">
        <f>+SUM(G90,G70,G42)</f>
        <v>-68111314</v>
      </c>
      <c r="H102" s="139"/>
      <c r="I102" s="101">
        <f>+SUM(I90,I70,I42)</f>
        <v>-19243256</v>
      </c>
      <c r="J102" s="101"/>
      <c r="K102" s="101">
        <f>+SUM(K90,K70,K42)</f>
        <v>-43432361</v>
      </c>
      <c r="M102" s="85"/>
    </row>
    <row r="103" spans="1:13" ht="18" customHeight="1" x14ac:dyDescent="0.5">
      <c r="A103" s="104" t="s">
        <v>204</v>
      </c>
      <c r="B103" s="104"/>
      <c r="C103" s="140"/>
      <c r="E103" s="101">
        <v>219874614</v>
      </c>
      <c r="F103" s="139"/>
      <c r="G103" s="101">
        <v>288941969</v>
      </c>
      <c r="H103" s="139"/>
      <c r="I103" s="101">
        <v>111231402</v>
      </c>
      <c r="J103" s="141"/>
      <c r="K103" s="101">
        <v>154663763</v>
      </c>
    </row>
    <row r="104" spans="1:13" ht="18" customHeight="1" x14ac:dyDescent="0.5">
      <c r="A104" s="104" t="s">
        <v>223</v>
      </c>
      <c r="B104" s="104"/>
      <c r="C104" s="140"/>
      <c r="E104" s="101">
        <v>0</v>
      </c>
      <c r="F104" s="139"/>
      <c r="G104" s="101">
        <v>-956041</v>
      </c>
      <c r="H104" s="139"/>
      <c r="I104" s="101">
        <v>0</v>
      </c>
      <c r="J104" s="141"/>
      <c r="K104" s="101" t="s">
        <v>87</v>
      </c>
    </row>
    <row r="105" spans="1:13" ht="18" customHeight="1" x14ac:dyDescent="0.5">
      <c r="A105" s="104" t="s">
        <v>181</v>
      </c>
      <c r="B105" s="104"/>
      <c r="C105" s="140"/>
      <c r="E105" s="101"/>
      <c r="F105" s="139"/>
      <c r="G105" s="101"/>
      <c r="H105" s="139"/>
      <c r="I105" s="101"/>
      <c r="J105" s="141"/>
      <c r="K105" s="101"/>
    </row>
    <row r="106" spans="1:13" ht="18" customHeight="1" x14ac:dyDescent="0.5">
      <c r="B106" s="104" t="s">
        <v>182</v>
      </c>
      <c r="C106" s="140"/>
      <c r="E106" s="101">
        <v>784999</v>
      </c>
      <c r="F106" s="139"/>
      <c r="G106" s="101">
        <v>0</v>
      </c>
      <c r="H106" s="139"/>
      <c r="I106" s="101">
        <v>844175</v>
      </c>
      <c r="J106" s="141"/>
      <c r="K106" s="101">
        <v>0</v>
      </c>
    </row>
    <row r="107" spans="1:13" ht="6" customHeight="1" x14ac:dyDescent="0.5">
      <c r="A107" s="109"/>
      <c r="B107" s="109"/>
      <c r="C107" s="110"/>
      <c r="D107" s="88"/>
      <c r="E107" s="142"/>
      <c r="F107" s="141"/>
      <c r="G107" s="142"/>
      <c r="H107" s="141"/>
      <c r="I107" s="142"/>
      <c r="J107" s="141"/>
      <c r="K107" s="142"/>
    </row>
    <row r="108" spans="1:13" ht="18" customHeight="1" thickBot="1" x14ac:dyDescent="0.55000000000000004">
      <c r="A108" s="84" t="s">
        <v>205</v>
      </c>
      <c r="B108" s="104"/>
      <c r="C108" s="104"/>
      <c r="E108" s="143">
        <f>SUM(E102:E107)</f>
        <v>249418066</v>
      </c>
      <c r="F108" s="139"/>
      <c r="G108" s="143">
        <f>SUM(G102:G107)</f>
        <v>219874614</v>
      </c>
      <c r="H108" s="139"/>
      <c r="I108" s="143">
        <f>SUM(I102:I107)</f>
        <v>92832321</v>
      </c>
      <c r="J108" s="143"/>
      <c r="K108" s="143">
        <f t="shared" ref="K108" si="0">SUM(K102:K107)</f>
        <v>111231402</v>
      </c>
    </row>
    <row r="109" spans="1:13" s="88" customFormat="1" ht="18" customHeight="1" thickTop="1" x14ac:dyDescent="0.5">
      <c r="A109" s="109"/>
      <c r="B109" s="109"/>
      <c r="C109" s="109"/>
      <c r="M109" s="85"/>
    </row>
    <row r="110" spans="1:13" ht="18" customHeight="1" x14ac:dyDescent="0.5">
      <c r="A110" s="104" t="s">
        <v>205</v>
      </c>
      <c r="C110" s="140">
        <v>8</v>
      </c>
      <c r="E110" s="144">
        <v>249418066</v>
      </c>
      <c r="F110" s="139"/>
      <c r="G110" s="144">
        <v>219874614</v>
      </c>
      <c r="H110" s="139"/>
      <c r="I110" s="144">
        <v>92832321</v>
      </c>
      <c r="J110" s="141"/>
      <c r="K110" s="144">
        <v>111231402</v>
      </c>
    </row>
    <row r="111" spans="1:13" ht="18" customHeight="1" x14ac:dyDescent="0.5">
      <c r="A111" s="104" t="s">
        <v>206</v>
      </c>
      <c r="C111" s="145"/>
      <c r="E111" s="144">
        <v>0</v>
      </c>
      <c r="F111" s="139"/>
      <c r="G111" s="144">
        <v>0</v>
      </c>
      <c r="H111" s="139"/>
      <c r="I111" s="144">
        <v>0</v>
      </c>
      <c r="J111" s="141"/>
      <c r="K111" s="144">
        <v>0</v>
      </c>
    </row>
    <row r="112" spans="1:13" s="88" customFormat="1" ht="6" customHeight="1" x14ac:dyDescent="0.5">
      <c r="A112" s="109"/>
      <c r="B112" s="109"/>
      <c r="C112" s="110"/>
      <c r="E112" s="142"/>
      <c r="F112" s="141"/>
      <c r="G112" s="142"/>
      <c r="H112" s="141"/>
      <c r="I112" s="142"/>
      <c r="J112" s="141"/>
      <c r="K112" s="142"/>
      <c r="M112" s="85"/>
    </row>
    <row r="113" spans="1:13" ht="18" customHeight="1" thickBot="1" x14ac:dyDescent="0.55000000000000004">
      <c r="A113" s="84" t="s">
        <v>205</v>
      </c>
      <c r="E113" s="143">
        <f>SUM(E110:E111)</f>
        <v>249418066</v>
      </c>
      <c r="F113" s="139"/>
      <c r="G113" s="143">
        <f>SUM(G110:G111)</f>
        <v>219874614</v>
      </c>
      <c r="H113" s="139"/>
      <c r="I113" s="143">
        <f>SUM(I110:I111)</f>
        <v>92832321</v>
      </c>
      <c r="J113" s="139"/>
      <c r="K113" s="143">
        <f>SUM(K110:K111)</f>
        <v>111231402</v>
      </c>
    </row>
    <row r="114" spans="1:13" s="88" customFormat="1" ht="18" customHeight="1" thickTop="1" x14ac:dyDescent="0.5">
      <c r="A114" s="109"/>
      <c r="B114" s="109"/>
      <c r="C114" s="109"/>
      <c r="M114" s="85"/>
    </row>
    <row r="115" spans="1:13" s="88" customFormat="1" ht="18" customHeight="1" x14ac:dyDescent="0.5">
      <c r="A115" s="84" t="s">
        <v>88</v>
      </c>
      <c r="B115" s="104"/>
      <c r="C115" s="104"/>
      <c r="D115" s="85"/>
      <c r="E115" s="101"/>
      <c r="F115" s="141"/>
      <c r="G115" s="101"/>
      <c r="H115" s="141"/>
      <c r="I115" s="101"/>
      <c r="J115" s="141"/>
      <c r="K115" s="101"/>
    </row>
    <row r="116" spans="1:13" s="88" customFormat="1" ht="6" customHeight="1" x14ac:dyDescent="0.5">
      <c r="A116" s="109"/>
      <c r="B116" s="109"/>
      <c r="C116" s="110"/>
      <c r="E116" s="101"/>
      <c r="F116" s="141"/>
      <c r="G116" s="101"/>
      <c r="H116" s="141"/>
      <c r="I116" s="101"/>
      <c r="J116" s="141"/>
      <c r="K116" s="101"/>
    </row>
    <row r="117" spans="1:13" ht="18" customHeight="1" x14ac:dyDescent="0.5">
      <c r="A117" s="104" t="s">
        <v>131</v>
      </c>
      <c r="C117" s="140"/>
      <c r="E117" s="144">
        <v>6035747</v>
      </c>
      <c r="F117" s="139"/>
      <c r="G117" s="144">
        <v>0</v>
      </c>
      <c r="H117" s="139"/>
      <c r="I117" s="144">
        <v>2160588</v>
      </c>
      <c r="J117" s="139"/>
      <c r="K117" s="144">
        <v>0</v>
      </c>
      <c r="M117" s="88"/>
    </row>
    <row r="118" spans="1:13" ht="18" customHeight="1" x14ac:dyDescent="0.5">
      <c r="A118" s="104" t="s">
        <v>229</v>
      </c>
      <c r="C118" s="140"/>
      <c r="E118" s="144">
        <v>35346946</v>
      </c>
      <c r="F118" s="139"/>
      <c r="G118" s="144">
        <v>0</v>
      </c>
      <c r="H118" s="139"/>
      <c r="I118" s="144">
        <v>33478029</v>
      </c>
      <c r="J118" s="139"/>
      <c r="K118" s="144">
        <v>0</v>
      </c>
      <c r="M118" s="88"/>
    </row>
    <row r="119" spans="1:13" ht="18" customHeight="1" x14ac:dyDescent="0.5">
      <c r="A119" s="104" t="s">
        <v>89</v>
      </c>
      <c r="C119" s="140"/>
      <c r="E119" s="144">
        <v>11180</v>
      </c>
      <c r="F119" s="139"/>
      <c r="G119" s="144">
        <v>0</v>
      </c>
      <c r="H119" s="139"/>
      <c r="I119" s="144"/>
      <c r="J119" s="139"/>
      <c r="K119" s="144">
        <v>0</v>
      </c>
      <c r="M119" s="88"/>
    </row>
    <row r="120" spans="1:13" ht="18" customHeight="1" x14ac:dyDescent="0.5">
      <c r="A120" s="104" t="s">
        <v>160</v>
      </c>
      <c r="C120" s="140"/>
      <c r="G120" s="85"/>
      <c r="K120" s="85"/>
      <c r="M120" s="88"/>
    </row>
    <row r="121" spans="1:13" ht="18" customHeight="1" x14ac:dyDescent="0.5">
      <c r="A121" s="104"/>
      <c r="B121" s="85" t="s">
        <v>238</v>
      </c>
      <c r="C121" s="140"/>
      <c r="E121" s="144">
        <v>0</v>
      </c>
      <c r="F121" s="139"/>
      <c r="G121" s="144">
        <v>94235109</v>
      </c>
      <c r="H121" s="139"/>
      <c r="I121" s="144">
        <v>0</v>
      </c>
      <c r="J121" s="139"/>
      <c r="K121" s="144">
        <v>94235109</v>
      </c>
      <c r="M121" s="88"/>
    </row>
    <row r="122" spans="1:13" ht="18" customHeight="1" x14ac:dyDescent="0.5">
      <c r="A122" s="104" t="s">
        <v>242</v>
      </c>
      <c r="C122" s="140"/>
      <c r="E122" s="144"/>
      <c r="F122" s="139"/>
      <c r="G122" s="144"/>
      <c r="H122" s="139"/>
      <c r="I122" s="144"/>
      <c r="J122" s="139"/>
      <c r="K122" s="144"/>
      <c r="M122" s="88"/>
    </row>
    <row r="123" spans="1:13" ht="18" customHeight="1" x14ac:dyDescent="0.5">
      <c r="A123" s="104"/>
      <c r="B123" s="85" t="s">
        <v>230</v>
      </c>
      <c r="C123" s="140" t="s">
        <v>241</v>
      </c>
      <c r="E123" s="144">
        <v>0</v>
      </c>
      <c r="F123" s="139"/>
      <c r="G123" s="144">
        <v>0</v>
      </c>
      <c r="H123" s="139"/>
      <c r="I123" s="144">
        <v>76576127</v>
      </c>
      <c r="J123" s="139"/>
      <c r="K123" s="144">
        <v>0</v>
      </c>
      <c r="M123" s="88"/>
    </row>
    <row r="124" spans="1:13" ht="18" customHeight="1" x14ac:dyDescent="0.5">
      <c r="A124" s="104"/>
      <c r="C124" s="140"/>
      <c r="E124" s="144"/>
      <c r="F124" s="139"/>
      <c r="G124" s="144"/>
      <c r="H124" s="139"/>
      <c r="I124" s="144"/>
      <c r="J124" s="139"/>
      <c r="K124" s="144"/>
      <c r="M124" s="88"/>
    </row>
    <row r="125" spans="1:13" ht="18" customHeight="1" x14ac:dyDescent="0.5">
      <c r="A125" s="104"/>
      <c r="C125" s="140"/>
      <c r="E125" s="144"/>
      <c r="F125" s="139"/>
      <c r="G125" s="144"/>
      <c r="H125" s="139"/>
      <c r="I125" s="144"/>
      <c r="J125" s="139"/>
      <c r="K125" s="144"/>
    </row>
    <row r="126" spans="1:13" ht="18" customHeight="1" x14ac:dyDescent="0.5">
      <c r="A126" s="104"/>
      <c r="C126" s="140"/>
      <c r="E126" s="144"/>
      <c r="F126" s="139"/>
      <c r="G126" s="144"/>
      <c r="H126" s="139"/>
      <c r="I126" s="144"/>
      <c r="J126" s="139"/>
      <c r="K126" s="144"/>
    </row>
    <row r="127" spans="1:13" ht="18" customHeight="1" x14ac:dyDescent="0.5">
      <c r="A127" s="104"/>
      <c r="C127" s="140"/>
      <c r="E127" s="144"/>
      <c r="F127" s="139"/>
      <c r="G127" s="144"/>
      <c r="H127" s="139"/>
      <c r="I127" s="144"/>
      <c r="J127" s="139"/>
      <c r="K127" s="144"/>
    </row>
    <row r="128" spans="1:13" ht="18" customHeight="1" x14ac:dyDescent="0.5">
      <c r="A128" s="104"/>
      <c r="C128" s="140"/>
      <c r="E128" s="144"/>
      <c r="F128" s="139"/>
      <c r="G128" s="144"/>
      <c r="H128" s="139"/>
      <c r="I128" s="144"/>
      <c r="J128" s="139"/>
      <c r="K128" s="144"/>
    </row>
    <row r="129" spans="1:13" ht="18" customHeight="1" x14ac:dyDescent="0.5">
      <c r="A129" s="104"/>
      <c r="C129" s="140"/>
      <c r="E129" s="144"/>
      <c r="F129" s="139"/>
      <c r="G129" s="144"/>
      <c r="H129" s="139"/>
      <c r="I129" s="144"/>
      <c r="J129" s="139"/>
      <c r="K129" s="144"/>
    </row>
    <row r="130" spans="1:13" ht="18" customHeight="1" x14ac:dyDescent="0.5">
      <c r="A130" s="104"/>
      <c r="C130" s="140"/>
      <c r="E130" s="144"/>
      <c r="F130" s="139"/>
      <c r="G130" s="144"/>
      <c r="H130" s="139"/>
      <c r="I130" s="144"/>
      <c r="J130" s="139"/>
      <c r="K130" s="144"/>
    </row>
    <row r="131" spans="1:13" s="88" customFormat="1" ht="18" customHeight="1" x14ac:dyDescent="0.5">
      <c r="A131" s="93"/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M131" s="85"/>
    </row>
    <row r="132" spans="1:13" s="88" customFormat="1" ht="18" customHeight="1" x14ac:dyDescent="0.5">
      <c r="A132" s="93"/>
      <c r="B132" s="93"/>
      <c r="C132" s="93"/>
      <c r="D132" s="93"/>
      <c r="E132" s="93"/>
      <c r="F132" s="93"/>
      <c r="G132" s="93"/>
      <c r="H132" s="93"/>
      <c r="I132" s="93"/>
      <c r="J132" s="93"/>
      <c r="K132" s="93"/>
      <c r="M132" s="85"/>
    </row>
    <row r="133" spans="1:13" s="88" customFormat="1" ht="18" customHeight="1" x14ac:dyDescent="0.5">
      <c r="A133" s="93"/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M133" s="85"/>
    </row>
    <row r="134" spans="1:13" s="88" customFormat="1" ht="18" customHeight="1" x14ac:dyDescent="0.5">
      <c r="A134" s="93"/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M134" s="85"/>
    </row>
    <row r="135" spans="1:13" s="88" customFormat="1" ht="18" customHeight="1" x14ac:dyDescent="0.5">
      <c r="A135" s="208" t="s">
        <v>219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8"/>
      <c r="M135" s="85"/>
    </row>
    <row r="136" spans="1:13" s="88" customFormat="1" ht="18" customHeight="1" x14ac:dyDescent="0.5">
      <c r="A136" s="148"/>
      <c r="B136" s="148"/>
      <c r="C136" s="148"/>
      <c r="D136" s="148"/>
      <c r="E136" s="148"/>
      <c r="F136" s="148"/>
      <c r="G136" s="148"/>
      <c r="H136" s="148"/>
      <c r="I136" s="148"/>
      <c r="J136" s="148"/>
      <c r="K136" s="148"/>
      <c r="M136" s="85"/>
    </row>
    <row r="137" spans="1:13" s="88" customFormat="1" ht="18" customHeight="1" x14ac:dyDescent="0.5">
      <c r="A137" s="148"/>
      <c r="B137" s="148"/>
      <c r="C137" s="148"/>
      <c r="D137" s="148"/>
      <c r="E137" s="148"/>
      <c r="F137" s="148"/>
      <c r="G137" s="148"/>
      <c r="H137" s="148"/>
      <c r="I137" s="148"/>
      <c r="J137" s="148"/>
      <c r="K137" s="148"/>
      <c r="M137" s="85"/>
    </row>
    <row r="138" spans="1:13" s="88" customFormat="1" ht="15" customHeight="1" x14ac:dyDescent="0.5">
      <c r="A138" s="148"/>
      <c r="B138" s="148"/>
      <c r="C138" s="148"/>
      <c r="D138" s="148"/>
      <c r="E138" s="148"/>
      <c r="F138" s="148"/>
      <c r="G138" s="148"/>
      <c r="H138" s="148"/>
      <c r="I138" s="148"/>
      <c r="J138" s="148"/>
      <c r="K138" s="148"/>
      <c r="M138" s="85"/>
    </row>
    <row r="139" spans="1:13" s="8" customFormat="1" ht="18" customHeight="1" x14ac:dyDescent="0.5">
      <c r="A139" s="195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39" s="9"/>
      <c r="C139" s="9"/>
      <c r="D139" s="9"/>
      <c r="E139" s="9"/>
      <c r="F139" s="9"/>
      <c r="G139" s="12"/>
      <c r="H139" s="9"/>
      <c r="I139" s="9"/>
      <c r="J139" s="9"/>
      <c r="K139" s="12"/>
    </row>
    <row r="140" spans="1:13" ht="18" customHeight="1" x14ac:dyDescent="0.5">
      <c r="G140" s="85"/>
      <c r="K140" s="85"/>
    </row>
    <row r="141" spans="1:13" ht="18" customHeight="1" x14ac:dyDescent="0.5">
      <c r="E141" s="146"/>
      <c r="F141" s="146"/>
      <c r="G141" s="146"/>
      <c r="H141" s="146"/>
      <c r="I141" s="146"/>
      <c r="J141" s="146"/>
      <c r="K141" s="146"/>
    </row>
    <row r="142" spans="1:13" ht="18" customHeight="1" x14ac:dyDescent="0.5">
      <c r="E142" s="144"/>
      <c r="F142" s="139"/>
      <c r="G142" s="182"/>
      <c r="I142" s="144"/>
      <c r="J142" s="139"/>
      <c r="K142" s="144"/>
    </row>
    <row r="143" spans="1:13" ht="18" customHeight="1" x14ac:dyDescent="0.5">
      <c r="G143" s="85"/>
      <c r="K143" s="85"/>
    </row>
    <row r="144" spans="1:13" ht="18" customHeight="1" x14ac:dyDescent="0.5"/>
    <row r="145" ht="18" customHeight="1" x14ac:dyDescent="0.5"/>
    <row r="146" ht="18" customHeight="1" x14ac:dyDescent="0.5"/>
    <row r="147" ht="18" customHeight="1" x14ac:dyDescent="0.5"/>
    <row r="148" ht="18" customHeight="1" x14ac:dyDescent="0.5"/>
    <row r="149" ht="18" customHeight="1" x14ac:dyDescent="0.5"/>
    <row r="150" ht="18" customHeight="1" x14ac:dyDescent="0.5"/>
    <row r="151" ht="18" customHeight="1" x14ac:dyDescent="0.5"/>
    <row r="152" ht="18" customHeight="1" x14ac:dyDescent="0.5"/>
    <row r="153" ht="18" customHeight="1" x14ac:dyDescent="0.5"/>
    <row r="154" ht="18" customHeight="1" x14ac:dyDescent="0.5"/>
    <row r="155" ht="18" customHeight="1" x14ac:dyDescent="0.5"/>
    <row r="156" ht="18" customHeight="1" x14ac:dyDescent="0.5"/>
    <row r="157" ht="18" customHeight="1" x14ac:dyDescent="0.5"/>
    <row r="158" ht="18" customHeight="1" x14ac:dyDescent="0.5"/>
    <row r="159" ht="18" customHeight="1" x14ac:dyDescent="0.5"/>
    <row r="160" ht="18" customHeight="1" x14ac:dyDescent="0.5"/>
    <row r="161" ht="18" customHeight="1" x14ac:dyDescent="0.5"/>
    <row r="162" ht="18" customHeight="1" x14ac:dyDescent="0.5"/>
    <row r="163" ht="18" customHeight="1" x14ac:dyDescent="0.5"/>
    <row r="164" ht="18" customHeight="1" x14ac:dyDescent="0.5"/>
    <row r="165" ht="18" customHeight="1" x14ac:dyDescent="0.5"/>
    <row r="166" ht="18" customHeight="1" x14ac:dyDescent="0.5"/>
    <row r="167" ht="18" customHeight="1" x14ac:dyDescent="0.5"/>
    <row r="168" ht="18" customHeight="1" x14ac:dyDescent="0.5"/>
    <row r="169" ht="18" customHeight="1" x14ac:dyDescent="0.5"/>
    <row r="170" ht="18" customHeight="1" x14ac:dyDescent="0.5"/>
    <row r="171" ht="18" customHeight="1" x14ac:dyDescent="0.5"/>
    <row r="172" ht="18" customHeight="1" x14ac:dyDescent="0.5"/>
    <row r="173" ht="18" customHeight="1" x14ac:dyDescent="0.5"/>
    <row r="174" ht="18" customHeight="1" x14ac:dyDescent="0.5"/>
    <row r="175" ht="18" customHeight="1" x14ac:dyDescent="0.5"/>
    <row r="176" ht="18" customHeight="1" x14ac:dyDescent="0.5"/>
    <row r="184" spans="7:11" ht="21.2" customHeight="1" x14ac:dyDescent="0.5">
      <c r="G184" s="85"/>
      <c r="K184" s="85"/>
    </row>
  </sheetData>
  <mergeCells count="8">
    <mergeCell ref="A135:K135"/>
    <mergeCell ref="A45:K45"/>
    <mergeCell ref="E5:G5"/>
    <mergeCell ref="I5:K5"/>
    <mergeCell ref="E52:G52"/>
    <mergeCell ref="I52:K52"/>
    <mergeCell ref="E98:G98"/>
    <mergeCell ref="I98:K98"/>
  </mergeCells>
  <pageMargins left="0.8" right="0.5" top="0.5" bottom="0.6" header="0.49" footer="0.4"/>
  <pageSetup paperSize="9" firstPageNumber="11" orientation="portrait" blackAndWhite="1" useFirstPageNumber="1" horizontalDpi="1200" verticalDpi="1200" r:id="rId1"/>
  <headerFooter>
    <oddFooter>&amp;R&amp;"Angsana New,Regular"&amp;12&amp;P</oddFooter>
  </headerFooter>
  <rowBreaks count="2" manualBreakCount="2">
    <brk id="47" max="10" man="1"/>
    <brk id="9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T4-6</vt:lpstr>
      <vt:lpstr>T7-8</vt:lpstr>
      <vt:lpstr>T9</vt:lpstr>
      <vt:lpstr>T10</vt:lpstr>
      <vt:lpstr>T11-13</vt:lpstr>
      <vt:lpstr>'T10'!_Toc249339136</vt:lpstr>
      <vt:lpstr>'T10'!_Toc249339139</vt:lpstr>
      <vt:lpstr>'T10'!Print_Area</vt:lpstr>
      <vt:lpstr>'T11-13'!Print_Area</vt:lpstr>
      <vt:lpstr>'T4-6'!Print_Area</vt:lpstr>
      <vt:lpstr>'T7-8'!Print_Area</vt:lpstr>
      <vt:lpstr>'T9'!Print_Area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Benjam_P</cp:lastModifiedBy>
  <cp:lastPrinted>2019-10-21T07:58:18Z</cp:lastPrinted>
  <dcterms:created xsi:type="dcterms:W3CDTF">2016-05-25T05:54:52Z</dcterms:created>
  <dcterms:modified xsi:type="dcterms:W3CDTF">2019-10-21T07:59:08Z</dcterms:modified>
</cp:coreProperties>
</file>