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 (FormerR&amp;B Food Supply Co Ltd)\R&amp;B Food supply _30Sept 2019[Q3]\"/>
    </mc:Choice>
  </mc:AlternateContent>
  <bookViews>
    <workbookView xWindow="-105" yWindow="-105" windowWidth="23250" windowHeight="11970" tabRatio="703" activeTab="3"/>
  </bookViews>
  <sheets>
    <sheet name="EN2-4" sheetId="21" r:id="rId1"/>
    <sheet name="E5-6 (PL3)" sheetId="23" r:id="rId2"/>
    <sheet name="E7-8 (PL9)" sheetId="24" r:id="rId3"/>
    <sheet name="E9 EQ Con" sheetId="25" r:id="rId4"/>
    <sheet name="E10 EQ Separate" sheetId="26" r:id="rId5"/>
    <sheet name="E11-13 CF" sheetId="27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1">BlankMacro1</definedName>
    <definedName name="abcde" localSheetId="0">BlankMacro1</definedName>
    <definedName name="abcde">BlankMacro1</definedName>
    <definedName name="AccessDatabase">"F:\@Job\Job Bonus.mdb"</definedName>
    <definedName name="arhred" localSheetId="1">BlankMacro1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1">BlankMacro1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1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1">BlankMacro1</definedName>
    <definedName name="jfalsjfs" localSheetId="0">BlankMacro1</definedName>
    <definedName name="jfalsjfs">BlankMacro1</definedName>
    <definedName name="Last_Row" localSheetId="4">IF('E10 EQ Separate'!Values_Entered,'E10 EQ Separate'!Header_Row+'E10 EQ Separate'!Number_of_Payments,'E10 EQ Separate'!Header_Row)</definedName>
    <definedName name="Last_Row" localSheetId="5">IF('E11-13 CF'!Values_Entered,'E11-13 CF'!Header_Row+'E11-13 CF'!Number_of_Payments,'E11-13 CF'!Header_Row)</definedName>
    <definedName name="Last_Row" localSheetId="1">IF('E5-6 (PL3)'!Values_Entered,Header_Row+'E5-6 (PL3)'!Number_of_Payments,Header_Row)</definedName>
    <definedName name="Last_Row" localSheetId="0">IF('EN2-4'!Values_Entered,Header_Row+'EN2-4'!Number_of_Payments,Header_Row)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MATCH(0.01,'E10 EQ Separate'!End_Bal,-1)+1</definedName>
    <definedName name="Number_of_Payments" localSheetId="5">MATCH(0.01,'E11-13 CF'!End_Bal,-1)+1</definedName>
    <definedName name="Number_of_Payments" localSheetId="1">MATCH(0.01,End_Bal,-1)+1</definedName>
    <definedName name="Number_of_Payments" localSheetId="0">MATCH(0.01,'EN2-4'!End_Bal,-1)+1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DATE(YEAR('E10 EQ Separate'!Loan_Start),MONTH('E10 EQ Separate'!Loan_Start)+Payment_Number,DAY('E10 EQ Separate'!Loan_Start))</definedName>
    <definedName name="Payment_Date" localSheetId="5">DATE(YEAR('E11-13 CF'!Loan_Start),MONTH('E11-13 CF'!Loan_Start)+Payment_Number,DAY('E11-13 CF'!Loan_Start))</definedName>
    <definedName name="Payment_Date" localSheetId="1">DATE(YEAR(Loan_Start),MONTH(Loan_Start)+Payment_Number,DAY(Loan_Start))</definedName>
    <definedName name="Payment_Date" localSheetId="0">DATE(YEAR('EN2-4'!Loan_Start),MONTH('EN2-4'!Loan_Start)+Payment_Number,DAY('EN2-4'!Loan_Start))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4">'E10 EQ Separate'!$A$1:$M$31</definedName>
    <definedName name="_xlnm.Print_Area" localSheetId="5">'E11-13 CF'!$A$1:$K$158</definedName>
    <definedName name="_xlnm.Print_Area" localSheetId="1">'E5-6 (PL3)'!$A$1:$M$107</definedName>
    <definedName name="_xlnm.Print_Area" localSheetId="2">'E7-8 (PL9)'!$A$1:$M$104</definedName>
    <definedName name="_xlnm.Print_Area" localSheetId="3">'E9 EQ Con'!$A$1:$U$37</definedName>
    <definedName name="Print_Area_Reset" localSheetId="4">OFFSET('E10 EQ Separate'!Full_Print,0,0,'E10 EQ Separate'!Last_Row)</definedName>
    <definedName name="Print_Area_Reset" localSheetId="5">OFFSET('E11-13 CF'!Full_Print,0,0,'E11-13 CF'!Last_Row)</definedName>
    <definedName name="Print_Area_Reset" localSheetId="1">OFFSET(Full_Print,0,0,'E5-6 (PL3)'!Last_Row)</definedName>
    <definedName name="Print_Area_Reset" localSheetId="0">OFFSET('EN2-4'!Full_Print,0,0,'EN2-4'!Last_Row)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1">BlankMacro1</definedName>
    <definedName name="tooling" localSheetId="0">BlankMacro1</definedName>
    <definedName name="tooling">BlankMacro1</definedName>
    <definedName name="Tooling1" localSheetId="1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IF('E10 EQ Separate'!Loan_Amount*'E10 EQ Separate'!Interest_Rate*'E10 EQ Separate'!Loan_Years*'E10 EQ Separate'!Loan_Start&gt;0,1,0)</definedName>
    <definedName name="Values_Entered" localSheetId="5">IF('E11-13 CF'!Loan_Amount*'E11-13 CF'!Interest_Rate*'E11-13 CF'!Loan_Years*'E11-13 CF'!Loan_Start&gt;0,1,0)</definedName>
    <definedName name="Values_Entered" localSheetId="1">IF(Loan_Amount*Interest_Rate*Loan_Years*Loan_Start&gt;0,1,0)</definedName>
    <definedName name="Values_Entered" localSheetId="0">IF('EN2-4'!Loan_Amount*'EN2-4'!Interest_Rate*'EN2-4'!Loan_Years*'EN2-4'!Loan_Start&gt;0,1,0)</definedName>
    <definedName name="Values_Entered">IF(Loan_Amount*Interest_Rate*Loan_Years*Loan_Start&gt;0,1,0)</definedName>
    <definedName name="vehicle" localSheetId="1">BlankMacro1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1">BlankMacro1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1">OFFSET(รายจ่ายเงินสดเริ่มต้น,,จุดข้อมูลรวม-1,1,-จุดข้อมูลรวม)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1">OFFSET(รายรับเงินสดเริ่มต้น,,จุดข้อมูลรวม-1,1,-จุดข้อมูลรวม)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1">OFFSET(สถานะเงินสดเริ่มต้น,,จุดข้อมูลรวม-1,1,-จุดข้อมูลรวม)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1">OFFSET(ป้ายชื่อข้อมูลเริ่มต้น,,จุดข้อมูลรวม-1,1,-จุดข้อมูลรวม)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1">BlankMacro1</definedName>
    <definedName name="검증" localSheetId="0">BlankMacro1</definedName>
    <definedName name="검증">BlankMacro1</definedName>
    <definedName name="ㄹㄹ" localSheetId="1">BlankMacro1</definedName>
    <definedName name="ㄹㄹ" localSheetId="0">BlankMacro1</definedName>
    <definedName name="ㄹㄹ">BlankMacro1</definedName>
    <definedName name="미실현" localSheetId="1">BlankMacro1</definedName>
    <definedName name="미실현" localSheetId="0">BlankMacro1</definedName>
    <definedName name="미실현">BlankMacro1</definedName>
    <definedName name="ㅂㅂ" localSheetId="1">BlankMacro1</definedName>
    <definedName name="ㅂㅂ" localSheetId="0">BlankMacro1</definedName>
    <definedName name="ㅂㅂ">BlankMacro1</definedName>
    <definedName name="수정사항2" localSheetId="1">BlankMacro1</definedName>
    <definedName name="수정사항2" localSheetId="0">BlankMacro1</definedName>
    <definedName name="수정사항2">BlankMacro1</definedName>
    <definedName name="템플리트모듈1" localSheetId="1">BlankMacro1</definedName>
    <definedName name="템플리트모듈1" localSheetId="0">BlankMacro1</definedName>
    <definedName name="템플리트모듈1">BlankMacro1</definedName>
    <definedName name="템플리트모듈2" localSheetId="1">BlankMacro1</definedName>
    <definedName name="템플리트모듈2" localSheetId="0">BlankMacro1</definedName>
    <definedName name="템플리트모듈2">BlankMacro1</definedName>
    <definedName name="템플리트모듈3" localSheetId="1">BlankMacro1</definedName>
    <definedName name="템플리트모듈3" localSheetId="0">BlankMacro1</definedName>
    <definedName name="템플리트모듈3">BlankMacro1</definedName>
    <definedName name="템플리트모듈4" localSheetId="1">BlankMacro1</definedName>
    <definedName name="템플리트모듈4" localSheetId="0">BlankMacro1</definedName>
    <definedName name="템플리트모듈4">BlankMacro1</definedName>
    <definedName name="템플리트모듈5" localSheetId="1">BlankMacro1</definedName>
    <definedName name="템플리트모듈5" localSheetId="0">BlankMacro1</definedName>
    <definedName name="템플리트모듈5">BlankMacro1</definedName>
    <definedName name="템플리트모듈6" localSheetId="1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7" i="21" l="1"/>
  <c r="K137" i="21"/>
  <c r="I137" i="21"/>
  <c r="G137" i="21"/>
  <c r="E81" i="27" l="1"/>
  <c r="Q27" i="25" l="1"/>
  <c r="U27" i="25" l="1"/>
  <c r="S30" i="25" l="1"/>
  <c r="M40" i="24" l="1"/>
  <c r="K40" i="24"/>
  <c r="G40" i="24"/>
  <c r="G16" i="24" l="1"/>
  <c r="I16" i="24"/>
  <c r="I16" i="23" l="1"/>
  <c r="I21" i="23" l="1"/>
  <c r="I23" i="23" l="1"/>
  <c r="Q28" i="25"/>
  <c r="Q29" i="25"/>
  <c r="Q18" i="25"/>
  <c r="Q20" i="25"/>
  <c r="Q21" i="25"/>
  <c r="Q22" i="25"/>
  <c r="Q17" i="25"/>
  <c r="K26" i="21" l="1"/>
  <c r="K39" i="21"/>
  <c r="G81" i="21"/>
  <c r="K81" i="21"/>
  <c r="K41" i="21" l="1"/>
  <c r="E32" i="25" l="1"/>
  <c r="G39" i="23" l="1"/>
  <c r="E128" i="27" l="1"/>
  <c r="G99" i="27"/>
  <c r="G81" i="27" l="1"/>
  <c r="I25" i="26" l="1"/>
  <c r="G25" i="26"/>
  <c r="E25" i="26"/>
  <c r="M22" i="26"/>
  <c r="A107" i="27" l="1"/>
  <c r="A53" i="24"/>
  <c r="A57" i="23"/>
  <c r="A54" i="21"/>
  <c r="A55" i="24" l="1"/>
  <c r="K128" i="27"/>
  <c r="K99" i="27"/>
  <c r="K81" i="27"/>
  <c r="G128" i="27"/>
  <c r="M21" i="26"/>
  <c r="K32" i="25"/>
  <c r="I32" i="25"/>
  <c r="G32" i="25"/>
  <c r="S32" i="25"/>
  <c r="G138" i="21" s="1"/>
  <c r="U29" i="25"/>
  <c r="U28" i="25"/>
  <c r="M42" i="24"/>
  <c r="M21" i="24"/>
  <c r="M16" i="24"/>
  <c r="I40" i="24"/>
  <c r="I42" i="24" s="1"/>
  <c r="I21" i="24"/>
  <c r="I39" i="23"/>
  <c r="M41" i="23"/>
  <c r="M21" i="23"/>
  <c r="M16" i="23"/>
  <c r="I128" i="27"/>
  <c r="I99" i="27"/>
  <c r="E99" i="27"/>
  <c r="I81" i="27"/>
  <c r="A55" i="27"/>
  <c r="I18" i="26"/>
  <c r="G18" i="26"/>
  <c r="E18" i="26"/>
  <c r="M15" i="26"/>
  <c r="M14" i="26"/>
  <c r="M13" i="26"/>
  <c r="M12" i="26"/>
  <c r="O25" i="25"/>
  <c r="K25" i="25"/>
  <c r="I25" i="25"/>
  <c r="G25" i="25"/>
  <c r="E25" i="25"/>
  <c r="S25" i="25"/>
  <c r="U22" i="25"/>
  <c r="U21" i="25"/>
  <c r="U20" i="25"/>
  <c r="U18" i="25"/>
  <c r="U17" i="25"/>
  <c r="A3" i="25"/>
  <c r="A3" i="26" s="1"/>
  <c r="A3" i="27" s="1"/>
  <c r="K42" i="24"/>
  <c r="K21" i="24"/>
  <c r="G21" i="24"/>
  <c r="G23" i="24" s="1"/>
  <c r="K16" i="24"/>
  <c r="K41" i="23"/>
  <c r="K21" i="23"/>
  <c r="G21" i="23"/>
  <c r="K16" i="23"/>
  <c r="G16" i="23"/>
  <c r="I41" i="23" l="1"/>
  <c r="G41" i="23"/>
  <c r="M23" i="23"/>
  <c r="M23" i="24"/>
  <c r="I23" i="24"/>
  <c r="G42" i="24"/>
  <c r="M20" i="26"/>
  <c r="K23" i="24"/>
  <c r="K23" i="23"/>
  <c r="G23" i="23"/>
  <c r="A109" i="27"/>
  <c r="A57" i="27"/>
  <c r="G29" i="23" l="1"/>
  <c r="M29" i="23"/>
  <c r="K29" i="23"/>
  <c r="I29" i="23"/>
  <c r="G30" i="24"/>
  <c r="I30" i="24"/>
  <c r="G14" i="27" s="1"/>
  <c r="K30" i="24"/>
  <c r="I14" i="27" s="1"/>
  <c r="M30" i="24"/>
  <c r="K14" i="27" s="1"/>
  <c r="E14" i="27" l="1"/>
  <c r="E42" i="27" s="1"/>
  <c r="G33" i="24"/>
  <c r="M32" i="23"/>
  <c r="G32" i="23"/>
  <c r="K32" i="23"/>
  <c r="I32" i="23"/>
  <c r="I42" i="27"/>
  <c r="K33" i="24"/>
  <c r="I33" i="24"/>
  <c r="I66" i="24" s="1"/>
  <c r="M33" i="24"/>
  <c r="K42" i="27"/>
  <c r="G44" i="24" l="1"/>
  <c r="G66" i="24"/>
  <c r="G84" i="24" s="1"/>
  <c r="G46" i="23"/>
  <c r="I84" i="24"/>
  <c r="I71" i="24"/>
  <c r="I46" i="23"/>
  <c r="K46" i="23"/>
  <c r="M46" i="23"/>
  <c r="M43" i="23"/>
  <c r="M44" i="24"/>
  <c r="M74" i="24" s="1"/>
  <c r="M66" i="24"/>
  <c r="K44" i="24"/>
  <c r="K74" i="24" s="1"/>
  <c r="K66" i="24"/>
  <c r="G43" i="23"/>
  <c r="G42" i="27"/>
  <c r="I47" i="27"/>
  <c r="E47" i="27"/>
  <c r="K43" i="23"/>
  <c r="I43" i="23"/>
  <c r="I44" i="24"/>
  <c r="I74" i="24" s="1"/>
  <c r="Q23" i="25"/>
  <c r="Q25" i="25" s="1"/>
  <c r="E119" i="27" l="1"/>
  <c r="E123" i="27" s="1"/>
  <c r="M84" i="24"/>
  <c r="M71" i="24"/>
  <c r="K51" i="23"/>
  <c r="I70" i="23"/>
  <c r="M70" i="23"/>
  <c r="M75" i="23" s="1"/>
  <c r="M80" i="23"/>
  <c r="I80" i="23"/>
  <c r="K70" i="23"/>
  <c r="G51" i="23"/>
  <c r="G71" i="24"/>
  <c r="M30" i="25"/>
  <c r="G70" i="23"/>
  <c r="K80" i="23"/>
  <c r="G80" i="23"/>
  <c r="K84" i="24"/>
  <c r="K71" i="24"/>
  <c r="K23" i="26"/>
  <c r="M51" i="23"/>
  <c r="G74" i="24"/>
  <c r="I119" i="27"/>
  <c r="K47" i="27"/>
  <c r="K119" i="27" s="1"/>
  <c r="G47" i="27"/>
  <c r="G119" i="27" s="1"/>
  <c r="I51" i="23"/>
  <c r="I75" i="23" l="1"/>
  <c r="G75" i="23"/>
  <c r="O30" i="25"/>
  <c r="Q30" i="25" s="1"/>
  <c r="Q32" i="25" s="1"/>
  <c r="I123" i="27"/>
  <c r="G79" i="24"/>
  <c r="M32" i="25"/>
  <c r="K25" i="26"/>
  <c r="M23" i="26"/>
  <c r="M25" i="26" s="1"/>
  <c r="K18" i="26"/>
  <c r="M16" i="26"/>
  <c r="M18" i="26" s="1"/>
  <c r="K123" i="27"/>
  <c r="G123" i="27"/>
  <c r="K75" i="23"/>
  <c r="M79" i="24"/>
  <c r="K79" i="24"/>
  <c r="I79" i="24"/>
  <c r="M25" i="25"/>
  <c r="U23" i="25"/>
  <c r="U25" i="25" s="1"/>
  <c r="O32" i="25" l="1"/>
  <c r="U30" i="25"/>
  <c r="U32" i="25" s="1"/>
  <c r="A56" i="21"/>
  <c r="A102" i="21" l="1"/>
  <c r="M140" i="21" l="1"/>
  <c r="K140" i="21"/>
  <c r="I140" i="21"/>
  <c r="G140" i="21"/>
  <c r="M91" i="21"/>
  <c r="K91" i="21"/>
  <c r="I91" i="21"/>
  <c r="G91" i="21"/>
  <c r="M81" i="21"/>
  <c r="I81" i="21"/>
  <c r="A105" i="21"/>
  <c r="M39" i="21"/>
  <c r="I39" i="21"/>
  <c r="G39" i="21"/>
  <c r="M26" i="21"/>
  <c r="I26" i="21"/>
  <c r="G26" i="21"/>
  <c r="M93" i="21" l="1"/>
  <c r="M142" i="21" s="1"/>
  <c r="G41" i="21"/>
  <c r="G93" i="21"/>
  <c r="G142" i="21" s="1"/>
  <c r="I41" i="21"/>
  <c r="I93" i="21"/>
  <c r="I142" i="21" s="1"/>
  <c r="M41" i="21"/>
  <c r="K93" i="21"/>
  <c r="K142" i="21" s="1"/>
</calcChain>
</file>

<file path=xl/sharedStrings.xml><?xml version="1.0" encoding="utf-8"?>
<sst xmlns="http://schemas.openxmlformats.org/spreadsheetml/2006/main" count="586" uniqueCount="240">
  <si>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</si>
  <si>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</si>
  <si>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</si>
  <si>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</si>
  <si>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</si>
  <si>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</si>
  <si>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</si>
  <si>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</si>
  <si>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</si>
  <si>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</si>
  <si>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</si>
  <si>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</si>
  <si>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</si>
  <si>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</si>
  <si>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</si>
  <si>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</si>
  <si>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</si>
  <si>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</si>
  <si>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</si>
  <si>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</si>
  <si>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</si>
  <si>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</si>
  <si>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</si>
  <si>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</si>
  <si>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</si>
  <si>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</si>
  <si>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</si>
  <si>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Short-term investments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</si>
  <si>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</si>
  <si>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</si>
  <si>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</si>
  <si>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</si>
  <si>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</si>
  <si>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</si>
  <si>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</si>
  <si>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</si>
  <si>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</si>
  <si>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Allowance for doubtful accounts</t>
  </si>
  <si>
    <t>Interest income</t>
  </si>
  <si>
    <t>Changes in operating assets and liabilities</t>
  </si>
  <si>
    <t>Cash flows from operations</t>
  </si>
  <si>
    <t xml:space="preserve">Director  ___________________________    </t>
  </si>
  <si>
    <t>Cash flow from investing activities</t>
  </si>
  <si>
    <t>Purchases of property, plant and equipment</t>
  </si>
  <si>
    <t>Interest received</t>
  </si>
  <si>
    <t>Cash flows from financing activities</t>
  </si>
  <si>
    <t xml:space="preserve">Director  ___________________________  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</si>
  <si>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</si>
  <si>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</si>
  <si>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</si>
  <si>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</si>
  <si>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</si>
  <si>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</si>
  <si>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</si>
  <si>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 xml:space="preserve">Current portion of long-term liabilities </t>
  </si>
  <si>
    <t>Other income</t>
  </si>
  <si>
    <t>Total equity</t>
  </si>
  <si>
    <t>Purchases of intangible assets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</si>
  <si>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</si>
  <si>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</si>
  <si>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</si>
  <si>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</si>
  <si>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</si>
  <si>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</si>
  <si>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</si>
  <si>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</si>
  <si>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</si>
  <si>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</si>
  <si>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</si>
  <si>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</si>
  <si>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</si>
  <si>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Earnings per share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</si>
  <si>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</si>
  <si>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</si>
  <si>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</si>
  <si>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</si>
  <si>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</si>
  <si>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</si>
  <si>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</si>
  <si>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</si>
  <si>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</si>
  <si>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Bank overdrafts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</si>
  <si>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</si>
  <si>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</si>
  <si>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</si>
  <si>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</si>
  <si>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</si>
  <si>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Acquisition of subsidiary, net of cash  acquired
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</si>
  <si>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</si>
  <si>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</si>
  <si>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</si>
  <si>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</si>
  <si>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</si>
  <si>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</si>
  <si>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2018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</si>
  <si>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</si>
  <si>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</si>
  <si>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</si>
  <si>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</si>
  <si>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</si>
  <si>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</si>
  <si>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</si>
  <si>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</si>
  <si>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</si>
  <si>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Current portion of finance lease obligations</t>
  </si>
  <si>
    <t>Other current liabilities</t>
  </si>
  <si>
    <t>Finance lease obligations</t>
  </si>
  <si>
    <t>Share premium account on issue of share</t>
  </si>
  <si>
    <t>Premium arising from business combination</t>
  </si>
  <si>
    <t>under common control</t>
  </si>
  <si>
    <t>Opening balance as at 1 January 2018</t>
  </si>
  <si>
    <t>common control</t>
  </si>
  <si>
    <t>account</t>
  </si>
  <si>
    <t>Translation</t>
  </si>
  <si>
    <t xml:space="preserve"> statements</t>
  </si>
  <si>
    <t xml:space="preserve"> of financial</t>
  </si>
  <si>
    <t xml:space="preserve"> premium</t>
  </si>
  <si>
    <t>Share</t>
  </si>
  <si>
    <t>Revenues from hotel operations</t>
  </si>
  <si>
    <t>Premium arising</t>
  </si>
  <si>
    <t>Total revenue</t>
  </si>
  <si>
    <t>Cost of rendering hotel services</t>
  </si>
  <si>
    <t>Total cost</t>
  </si>
  <si>
    <t xml:space="preserve">Consolidated financial information (Unaudited) </t>
  </si>
  <si>
    <t xml:space="preserve"> financial information</t>
  </si>
  <si>
    <t>Audited</t>
  </si>
  <si>
    <t>Long-term borrowings from related parties</t>
  </si>
  <si>
    <t>Current portion of long-term borrowings</t>
  </si>
  <si>
    <t>from related parties</t>
  </si>
  <si>
    <t>from financial institutions</t>
  </si>
  <si>
    <t>Total equity attributable to owners of the parent</t>
  </si>
  <si>
    <t>Cost of goods sold and rendering services</t>
  </si>
  <si>
    <t>Items that will be reclassified subsequently to profit or loss</t>
  </si>
  <si>
    <t xml:space="preserve">Other comprehensive income for the period </t>
  </si>
  <si>
    <t>income</t>
  </si>
  <si>
    <t>Other components of equity</t>
  </si>
  <si>
    <t>Proceeds of short-term investments</t>
  </si>
  <si>
    <t>Long-term borrowings from financial institutions</t>
  </si>
  <si>
    <t>Bad debts</t>
  </si>
  <si>
    <t>from business</t>
  </si>
  <si>
    <t>combination under</t>
  </si>
  <si>
    <t>Share premium</t>
  </si>
  <si>
    <t>Finance costs</t>
  </si>
  <si>
    <t>2019</t>
  </si>
  <si>
    <t>Opening balance as at 1 January 2019</t>
  </si>
  <si>
    <t>Investment property</t>
  </si>
  <si>
    <t xml:space="preserve">Appropriated 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</si>
  <si>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</si>
  <si>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</si>
  <si>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</si>
  <si>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</si>
  <si>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</si>
  <si>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</si>
  <si>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 xml:space="preserve">Statement of Financial Position </t>
  </si>
  <si>
    <t xml:space="preserve">Short-term borrowings </t>
  </si>
  <si>
    <t xml:space="preserve">Ordinary shares, 2,000,000,000 shares of </t>
  </si>
  <si>
    <t>Ordinary shares, 1,480,000,000 shares of</t>
  </si>
  <si>
    <t>Statement of Comprehensive Income  (Unaudited)</t>
  </si>
  <si>
    <t>Revenues from sales and rendering services</t>
  </si>
  <si>
    <t xml:space="preserve">Other-owner interests as a results of </t>
  </si>
  <si>
    <t>business combination under common control</t>
  </si>
  <si>
    <t xml:space="preserve">Basic earnings per share attributable </t>
  </si>
  <si>
    <t>to owners of the parent (Baht)</t>
  </si>
  <si>
    <t xml:space="preserve">Statement of Changes in Equity (Unaudited) </t>
  </si>
  <si>
    <t>Other</t>
  </si>
  <si>
    <t>comprehensive</t>
  </si>
  <si>
    <t xml:space="preserve">Increasing of non-controlling interest from  subsidiary </t>
  </si>
  <si>
    <t xml:space="preserve">requests from shares subscription payment </t>
  </si>
  <si>
    <t xml:space="preserve">Separate financial information  (Unaudited) </t>
  </si>
  <si>
    <t xml:space="preserve">Statement of Cash Flows (Unaudited) </t>
  </si>
  <si>
    <t>Gain on sale of short-term investment</t>
  </si>
  <si>
    <t>Proceeds from capital increase</t>
  </si>
  <si>
    <t>Dividend paid</t>
  </si>
  <si>
    <r>
      <t xml:space="preserve">Statement of Cash Flows </t>
    </r>
    <r>
      <rPr>
        <sz val="9"/>
        <rFont val="Arial"/>
        <family val="2"/>
      </rPr>
      <t>(Cont’d)</t>
    </r>
  </si>
  <si>
    <t>Short-term loans to related parties</t>
  </si>
  <si>
    <t>Dividend income</t>
  </si>
  <si>
    <t>Destruction of inventories</t>
  </si>
  <si>
    <t>Written off equipment</t>
  </si>
  <si>
    <t>Dividends income</t>
  </si>
  <si>
    <t>Dividends received</t>
  </si>
  <si>
    <t>Proceed on long term loans to related parties</t>
  </si>
  <si>
    <t>Proceeds from promissory notes</t>
  </si>
  <si>
    <t>Dividends</t>
  </si>
  <si>
    <t xml:space="preserve">Proceeds from disposals of property, plant </t>
  </si>
  <si>
    <t>and equipment</t>
  </si>
  <si>
    <t xml:space="preserve">Requests shares subscription payment of subsidiary </t>
  </si>
  <si>
    <t>from non-controlling interests</t>
  </si>
  <si>
    <t>Loss (Gain) on disposals of equipment</t>
  </si>
  <si>
    <t>Unrealised (gain) loss on exchange rate</t>
  </si>
  <si>
    <t>Impairment charge</t>
  </si>
  <si>
    <t>Transfers from Land to investment property</t>
  </si>
  <si>
    <t>Account receivable from selling machinery &amp; equipment</t>
  </si>
  <si>
    <t xml:space="preserve">Appropriated for legal reserve </t>
  </si>
  <si>
    <t>Short-term made to related parties</t>
  </si>
  <si>
    <t>Payment from promissory notes</t>
  </si>
  <si>
    <t>Payment on finance lease liabilities</t>
  </si>
  <si>
    <t>Exchange gains (loss) on cash and cash equivalents</t>
  </si>
  <si>
    <t>Net cash flows used in (from) investing activities</t>
  </si>
  <si>
    <t>Net cash flows used in financing activities</t>
  </si>
  <si>
    <t xml:space="preserve">Payment on long-term borrowings from related parties </t>
  </si>
  <si>
    <t xml:space="preserve">Payment on short-term borrowings from related parties </t>
  </si>
  <si>
    <t>Proceeds from long-term borrowings from related parties</t>
  </si>
  <si>
    <t>Proceeds from short-term borrowings from related parties</t>
  </si>
  <si>
    <t>Payment on long-term borrowings from financial institutions</t>
  </si>
  <si>
    <t xml:space="preserve">Depreciation of building and building </t>
  </si>
  <si>
    <t xml:space="preserve">   improvement from investment property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</si>
  <si>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</si>
  <si>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</si>
  <si>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</si>
  <si>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t xml:space="preserve">Proceeds from long-term borrowings from </t>
  </si>
  <si>
    <t>financial institutions</t>
  </si>
  <si>
    <t>Proceeds from shared issued (Note 19)</t>
  </si>
  <si>
    <t>Appropriated for legal reserve (Note 20)</t>
  </si>
  <si>
    <t>Increase in ordinary share capital (Note 19)</t>
  </si>
  <si>
    <t>13, 14</t>
  </si>
  <si>
    <t xml:space="preserve"> Legal reserve</t>
  </si>
  <si>
    <t>As at 30 September 2019</t>
  </si>
  <si>
    <t>30 September</t>
  </si>
  <si>
    <t>For the three-month period ended 30 September 2019</t>
  </si>
  <si>
    <t>For the nine-month period ended 30 September 2019</t>
  </si>
  <si>
    <t>Closing balance as at 30 September 2018</t>
  </si>
  <si>
    <t>Closing balance as at 30 September 2019</t>
  </si>
  <si>
    <t>-</t>
  </si>
  <si>
    <t>Purchase of short-term investments</t>
  </si>
  <si>
    <r>
      <t xml:space="preserve">Statement of Financial Position </t>
    </r>
    <r>
      <rPr>
        <sz val="9"/>
        <rFont val="Arial"/>
        <family val="2"/>
      </rPr>
      <t>(Cont’d)</t>
    </r>
  </si>
  <si>
    <t>Net increase in cash and cash equivalents</t>
  </si>
  <si>
    <t>Increase in accounts payable from property, plant and</t>
  </si>
  <si>
    <t>equipment purchased</t>
  </si>
  <si>
    <t>(Reversal) allowance for inventory obsolescence</t>
  </si>
  <si>
    <t>(Reversal) decrease in value of inventories</t>
  </si>
  <si>
    <t>10, 23</t>
  </si>
  <si>
    <t>16, 23</t>
  </si>
  <si>
    <t>Dividends (Note 21)</t>
  </si>
  <si>
    <t>Long-term made to related parties</t>
  </si>
  <si>
    <t>12, 23</t>
  </si>
  <si>
    <t>Significant non-cash items</t>
  </si>
  <si>
    <t>(Decrease) Increase in accounts payable from</t>
  </si>
  <si>
    <t>intangible assets purchased</t>
  </si>
  <si>
    <t>par Baht 1 each</t>
  </si>
  <si>
    <t>paid-up Baht 1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</si>
</sst>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_);_(* \(#,##0\);_(* &quot;-&quot;\ \ _)\ \ \ \ \ ;_(@_)"/>
    <numFmt numFmtId="168" formatCode="#,##0.00;\(#,##0.00\);&quot;-&quot;;@"/>
  </numFmts>
  <fonts count="15" x14ac:knownFonts="1">
    <font>
      <sz val="16"/>
      <color theme="1"/>
      <name val="AngsanaUPC"/>
      <family val="2"/>
      <charset val="222"/>
    </font>
    <font>
      <sz val="9"/>
      <name val="Arial"/>
      <family val="2"/>
    </font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name val="Arial Unicode MS"/>
      <family val="2"/>
    </font>
    <font>
      <u/>
      <sz val="8"/>
      <name val="Arial"/>
      <family val="2"/>
    </font>
    <font>
      <sz val="10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0" fontId="3" fillId="0" borderId="0" applyFont="0" applyAlignment="0">
      <alignment horizontal="center"/>
    </xf>
    <xf numFmtId="0" fontId="4" fillId="0" borderId="0"/>
    <xf numFmtId="0" fontId="3" fillId="0" borderId="0" applyFont="0" applyAlignment="0">
      <alignment horizontal="center"/>
    </xf>
    <xf numFmtId="0" fontId="5" fillId="0" borderId="0"/>
    <xf numFmtId="0" fontId="4" fillId="0" borderId="0"/>
    <xf numFmtId="0" fontId="4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5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6" fillId="0" borderId="0" xfId="0" quotePrefix="1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vertical="center"/>
    </xf>
    <xf numFmtId="0" fontId="7" fillId="0" borderId="0" xfId="1" applyFont="1" applyFill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43" fontId="7" fillId="0" borderId="0" xfId="0" applyNumberFormat="1" applyFont="1" applyFill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6" fillId="0" borderId="0" xfId="1" applyFont="1" applyFill="1" applyAlignment="1">
      <alignment vertical="center"/>
    </xf>
    <xf numFmtId="165" fontId="7" fillId="0" borderId="0" xfId="0" applyNumberFormat="1" applyFont="1" applyFill="1" applyAlignment="1">
      <alignment horizontal="right" vertical="center"/>
    </xf>
    <xf numFmtId="165" fontId="7" fillId="0" borderId="0" xfId="0" quotePrefix="1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8" fontId="7" fillId="0" borderId="0" xfId="0" applyNumberFormat="1" applyFont="1" applyFill="1" applyBorder="1" applyAlignment="1">
      <alignment vertical="center"/>
    </xf>
    <xf numFmtId="166" fontId="9" fillId="0" borderId="0" xfId="0" applyNumberFormat="1" applyFont="1" applyFill="1" applyAlignment="1">
      <alignment horizontal="left" vertical="center"/>
    </xf>
    <xf numFmtId="166" fontId="9" fillId="0" borderId="0" xfId="0" quotePrefix="1" applyNumberFormat="1" applyFont="1" applyFill="1" applyAlignment="1">
      <alignment horizontal="left" vertical="center"/>
    </xf>
    <xf numFmtId="166" fontId="9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166" fontId="9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165" fontId="1" fillId="0" borderId="3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vertical="center"/>
    </xf>
    <xf numFmtId="165" fontId="9" fillId="0" borderId="0" xfId="1" applyNumberFormat="1" applyFont="1" applyFill="1" applyAlignment="1">
      <alignment horizontal="right" vertical="center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vertical="center"/>
    </xf>
    <xf numFmtId="0" fontId="9" fillId="0" borderId="0" xfId="0" quotePrefix="1" applyFont="1" applyFill="1" applyAlignment="1">
      <alignment vertical="center"/>
    </xf>
    <xf numFmtId="165" fontId="1" fillId="0" borderId="3" xfId="0" applyNumberFormat="1" applyFont="1" applyFill="1" applyBorder="1" applyAlignment="1">
      <alignment horizontal="right" vertical="center"/>
    </xf>
    <xf numFmtId="165" fontId="1" fillId="0" borderId="0" xfId="0" quotePrefix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3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right" vertical="center"/>
    </xf>
    <xf numFmtId="0" fontId="6" fillId="0" borderId="0" xfId="0" quotePrefix="1" applyFont="1" applyFill="1" applyAlignment="1">
      <alignment vertical="center"/>
    </xf>
    <xf numFmtId="0" fontId="7" fillId="0" borderId="0" xfId="1" applyFont="1" applyFill="1" applyAlignment="1"/>
    <xf numFmtId="0" fontId="7" fillId="0" borderId="0" xfId="5" applyFont="1" applyFill="1" applyBorder="1" applyAlignment="1">
      <alignment vertical="center"/>
    </xf>
    <xf numFmtId="15" fontId="1" fillId="0" borderId="0" xfId="4" quotePrefix="1" applyNumberFormat="1" applyFont="1" applyFill="1" applyBorder="1" applyAlignment="1">
      <alignment vertical="center"/>
    </xf>
    <xf numFmtId="15" fontId="9" fillId="0" borderId="0" xfId="2" quotePrefix="1" applyNumberFormat="1" applyFont="1" applyFill="1" applyBorder="1" applyAlignment="1">
      <alignment vertical="center"/>
    </xf>
    <xf numFmtId="43" fontId="1" fillId="0" borderId="0" xfId="0" applyNumberFormat="1" applyFont="1" applyFill="1" applyAlignment="1">
      <alignment vertical="center"/>
    </xf>
    <xf numFmtId="165" fontId="7" fillId="0" borderId="0" xfId="0" quotePrefix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9" fillId="0" borderId="0" xfId="0" quotePrefix="1" applyNumberFormat="1" applyFont="1" applyFill="1" applyAlignment="1">
      <alignment horizontal="right" vertical="center"/>
    </xf>
    <xf numFmtId="168" fontId="1" fillId="0" borderId="0" xfId="0" applyNumberFormat="1" applyFont="1" applyFill="1" applyBorder="1" applyAlignment="1">
      <alignment vertical="center"/>
    </xf>
    <xf numFmtId="165" fontId="7" fillId="0" borderId="4" xfId="0" quotePrefix="1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6" fontId="9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165" fontId="1" fillId="0" borderId="4" xfId="0" applyNumberFormat="1" applyFont="1" applyFill="1" applyBorder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1" fillId="0" borderId="3" xfId="0" quotePrefix="1" applyNumberFormat="1" applyFont="1" applyFill="1" applyBorder="1" applyAlignment="1">
      <alignment vertical="center"/>
    </xf>
    <xf numFmtId="43" fontId="7" fillId="0" borderId="0" xfId="10" applyFont="1" applyFill="1" applyBorder="1" applyAlignment="1"/>
    <xf numFmtId="165" fontId="7" fillId="2" borderId="0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horizontal="right" vertical="center"/>
    </xf>
    <xf numFmtId="165" fontId="7" fillId="2" borderId="0" xfId="0" quotePrefix="1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165" fontId="7" fillId="2" borderId="4" xfId="0" quotePrefix="1" applyNumberFormat="1" applyFont="1" applyFill="1" applyBorder="1" applyAlignment="1">
      <alignment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5" fontId="1" fillId="2" borderId="0" xfId="0" applyNumberFormat="1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horizontal="right" vertical="center"/>
    </xf>
    <xf numFmtId="165" fontId="1" fillId="2" borderId="0" xfId="0" quotePrefix="1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vertical="center"/>
    </xf>
    <xf numFmtId="165" fontId="1" fillId="2" borderId="0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quotePrefix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left" vertical="center"/>
    </xf>
    <xf numFmtId="165" fontId="7" fillId="2" borderId="0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0" fontId="7" fillId="0" borderId="0" xfId="7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center" vertical="center"/>
    </xf>
    <xf numFmtId="165" fontId="7" fillId="2" borderId="0" xfId="0" quotePrefix="1" applyNumberFormat="1" applyFont="1" applyFill="1" applyBorder="1" applyAlignment="1">
      <alignment horizontal="right" vertical="center"/>
    </xf>
    <xf numFmtId="165" fontId="7" fillId="0" borderId="0" xfId="0" quotePrefix="1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6" fontId="7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Alignment="1">
      <alignment vertical="center"/>
    </xf>
    <xf numFmtId="165" fontId="6" fillId="2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horizontal="left" vertical="center"/>
    </xf>
    <xf numFmtId="166" fontId="7" fillId="0" borderId="0" xfId="0" applyNumberFormat="1" applyFont="1" applyFill="1" applyAlignment="1">
      <alignment horizontal="center" vertical="center"/>
    </xf>
    <xf numFmtId="0" fontId="7" fillId="0" borderId="0" xfId="6" applyFont="1" applyFill="1" applyAlignment="1">
      <alignment vertical="center"/>
    </xf>
    <xf numFmtId="0" fontId="7" fillId="0" borderId="0" xfId="0" quotePrefix="1" applyFont="1" applyFill="1" applyAlignment="1">
      <alignment vertical="center"/>
    </xf>
    <xf numFmtId="165" fontId="7" fillId="2" borderId="3" xfId="0" applyNumberFormat="1" applyFont="1" applyFill="1" applyBorder="1" applyAlignment="1">
      <alignment horizontal="right" vertical="center" wrapText="1"/>
    </xf>
    <xf numFmtId="165" fontId="7" fillId="0" borderId="3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66" fontId="7" fillId="0" borderId="0" xfId="0" quotePrefix="1" applyNumberFormat="1" applyFont="1" applyFill="1" applyAlignment="1">
      <alignment horizontal="left" vertical="center"/>
    </xf>
    <xf numFmtId="166" fontId="7" fillId="0" borderId="0" xfId="0" quotePrefix="1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6" fontId="6" fillId="0" borderId="0" xfId="0" quotePrefix="1" applyNumberFormat="1" applyFont="1" applyFill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168" fontId="7" fillId="0" borderId="0" xfId="0" applyNumberFormat="1" applyFont="1" applyFill="1" applyAlignment="1">
      <alignment horizontal="right" vertical="center"/>
    </xf>
    <xf numFmtId="168" fontId="1" fillId="0" borderId="4" xfId="0" applyNumberFormat="1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168" fontId="7" fillId="2" borderId="4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5" fontId="1" fillId="2" borderId="4" xfId="0" applyNumberFormat="1" applyFont="1" applyFill="1" applyBorder="1" applyAlignment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vertical="center"/>
    </xf>
    <xf numFmtId="168" fontId="7" fillId="0" borderId="4" xfId="0" applyNumberFormat="1" applyFont="1" applyFill="1" applyBorder="1" applyAlignment="1">
      <alignment vertical="center"/>
    </xf>
    <xf numFmtId="43" fontId="13" fillId="0" borderId="0" xfId="10" applyFont="1" applyFill="1" applyBorder="1" applyAlignment="1"/>
    <xf numFmtId="0" fontId="14" fillId="0" borderId="0" xfId="0" quotePrefix="1" applyFont="1" applyFill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65" fontId="9" fillId="2" borderId="0" xfId="0" quotePrefix="1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9" fontId="7" fillId="2" borderId="0" xfId="13" applyFont="1" applyFill="1" applyAlignment="1">
      <alignment vertical="center"/>
    </xf>
    <xf numFmtId="165" fontId="9" fillId="0" borderId="0" xfId="0" applyNumberFormat="1" applyFont="1" applyFill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5" fontId="6" fillId="0" borderId="3" xfId="0" quotePrefix="1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14">
    <cellStyle name="Comma" xfId="10" builtinId="3"/>
    <cellStyle name="Comma 2" xfId="9"/>
    <cellStyle name="Comma 4" xfId="12"/>
    <cellStyle name="Normal" xfId="0" builtinId="0"/>
    <cellStyle name="Normal 10" xfId="11"/>
    <cellStyle name="Normal 3 3" xfId="5"/>
    <cellStyle name="Normal 3_CF MNR Q1 10" xfId="8"/>
    <cellStyle name="Normal 4 5" xfId="2"/>
    <cellStyle name="Normal 5" xfId="7"/>
    <cellStyle name="Normal 6 2" xfId="6"/>
    <cellStyle name="Normal 8" xfId="1"/>
    <cellStyle name="Normal 8 3 5" xfId="3"/>
    <cellStyle name="Normal_Akara_June Eng09" xfId="4"/>
    <cellStyle name="Percent" xfId="13" builtinId="5"/>
  </cellStyles>
  <dxfs count="0"/>
  <tableStyles count="1" defaultTableStyle="TableStyleMedium2" defaultPivotStyle="PivotStyleLight16">
    <tableStyle name="Table Style 1" pivot="0" count="0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4"/>
  <sheetViews>
    <sheetView topLeftCell="A109" zoomScale="115" zoomScaleNormal="115" zoomScaleSheetLayoutView="84" workbookViewId="0">
      <selection activeCell="Q113" sqref="Q113"/>
    </sheetView>
  </sheetViews>
  <sheetFormatPr defaultColWidth="9.28515625" defaultRowHeight="16.5" customHeight="1" x14ac:dyDescent="0.5"/>
  <cols>
    <col min="1" max="3" width="1.7109375" style="1" customWidth="1"/>
    <col min="4" max="4" width="36.5703125" style="1" customWidth="1"/>
    <col min="5" max="5" width="6" style="1" customWidth="1"/>
    <col min="6" max="6" width="0.7109375" style="1" customWidth="1"/>
    <col min="7" max="7" width="12.28515625" style="1" customWidth="1"/>
    <col min="8" max="8" width="0.7109375" style="1" customWidth="1"/>
    <col min="9" max="9" width="12.28515625" style="1" customWidth="1"/>
    <col min="10" max="10" width="0.7109375" style="1" customWidth="1"/>
    <col min="11" max="11" width="12.28515625" style="1" customWidth="1"/>
    <col min="12" max="12" width="0.7109375" style="1" customWidth="1"/>
    <col min="13" max="13" width="12.28515625" style="1" customWidth="1"/>
    <col min="14" max="16384" width="9.28515625" style="1"/>
  </cols>
  <sheetData>
    <row r="1" spans="1:13" ht="16.5" customHeight="1" x14ac:dyDescent="0.5">
      <c r="A1" s="41" t="s">
        <v>147</v>
      </c>
      <c r="E1" s="145"/>
      <c r="G1" s="3"/>
      <c r="H1" s="3"/>
      <c r="I1" s="3"/>
      <c r="K1" s="3"/>
      <c r="L1" s="3"/>
    </row>
    <row r="2" spans="1:13" ht="16.5" customHeight="1" x14ac:dyDescent="0.5">
      <c r="A2" s="41" t="s">
        <v>153</v>
      </c>
      <c r="E2" s="145"/>
      <c r="G2" s="3"/>
      <c r="H2" s="3"/>
      <c r="I2" s="3"/>
      <c r="K2" s="3"/>
      <c r="L2" s="3"/>
    </row>
    <row r="3" spans="1:13" ht="16.5" customHeight="1" x14ac:dyDescent="0.5">
      <c r="A3" s="69" t="s">
        <v>216</v>
      </c>
      <c r="B3" s="31"/>
      <c r="C3" s="31"/>
      <c r="D3" s="31"/>
      <c r="E3" s="70"/>
      <c r="F3" s="31"/>
      <c r="G3" s="42"/>
      <c r="H3" s="42"/>
      <c r="I3" s="42"/>
      <c r="J3" s="31"/>
      <c r="K3" s="42"/>
      <c r="L3" s="42"/>
      <c r="M3" s="31"/>
    </row>
    <row r="4" spans="1:13" ht="16.5" customHeight="1" x14ac:dyDescent="0.5">
      <c r="E4" s="145"/>
      <c r="G4" s="4"/>
      <c r="H4" s="39"/>
      <c r="I4" s="4"/>
      <c r="J4" s="40"/>
      <c r="K4" s="4"/>
      <c r="L4" s="39"/>
      <c r="M4" s="4"/>
    </row>
    <row r="5" spans="1:13" ht="16.5" customHeight="1" x14ac:dyDescent="0.5">
      <c r="E5" s="145"/>
      <c r="G5" s="4"/>
      <c r="H5" s="39"/>
      <c r="I5" s="4"/>
      <c r="J5" s="40"/>
      <c r="K5" s="4"/>
      <c r="L5" s="39"/>
      <c r="M5" s="4"/>
    </row>
    <row r="6" spans="1:13" ht="16.5" customHeight="1" x14ac:dyDescent="0.5">
      <c r="E6" s="145"/>
      <c r="G6" s="166" t="s">
        <v>48</v>
      </c>
      <c r="H6" s="166"/>
      <c r="I6" s="166"/>
      <c r="J6" s="41"/>
      <c r="K6" s="166" t="s">
        <v>72</v>
      </c>
      <c r="L6" s="166"/>
      <c r="M6" s="166"/>
    </row>
    <row r="7" spans="1:13" ht="16.5" customHeight="1" x14ac:dyDescent="0.5">
      <c r="E7" s="145"/>
      <c r="G7" s="167" t="s">
        <v>124</v>
      </c>
      <c r="H7" s="167"/>
      <c r="I7" s="167"/>
      <c r="K7" s="167" t="s">
        <v>124</v>
      </c>
      <c r="L7" s="167"/>
      <c r="M7" s="167"/>
    </row>
    <row r="8" spans="1:13" ht="16.5" customHeight="1" x14ac:dyDescent="0.5">
      <c r="E8" s="145"/>
      <c r="G8" s="72" t="s">
        <v>50</v>
      </c>
      <c r="H8" s="3"/>
      <c r="I8" s="46" t="s">
        <v>125</v>
      </c>
      <c r="K8" s="72" t="s">
        <v>50</v>
      </c>
      <c r="L8" s="3"/>
      <c r="M8" s="46" t="s">
        <v>125</v>
      </c>
    </row>
    <row r="9" spans="1:13" ht="16.5" customHeight="1" x14ac:dyDescent="0.5">
      <c r="E9" s="145"/>
      <c r="G9" s="72" t="s">
        <v>217</v>
      </c>
      <c r="I9" s="72" t="s">
        <v>32</v>
      </c>
      <c r="J9" s="3"/>
      <c r="K9" s="72" t="s">
        <v>217</v>
      </c>
      <c r="M9" s="72" t="s">
        <v>32</v>
      </c>
    </row>
    <row r="10" spans="1:13" ht="16.5" customHeight="1" x14ac:dyDescent="0.5">
      <c r="A10" s="151"/>
      <c r="E10" s="71"/>
      <c r="F10" s="41"/>
      <c r="G10" s="72" t="s">
        <v>143</v>
      </c>
      <c r="H10" s="72"/>
      <c r="I10" s="72" t="s">
        <v>94</v>
      </c>
      <c r="J10" s="41"/>
      <c r="K10" s="72" t="s">
        <v>143</v>
      </c>
      <c r="L10" s="72"/>
      <c r="M10" s="72" t="s">
        <v>94</v>
      </c>
    </row>
    <row r="11" spans="1:13" ht="16.5" customHeight="1" x14ac:dyDescent="0.5">
      <c r="A11" s="151"/>
      <c r="E11" s="152" t="s">
        <v>0</v>
      </c>
      <c r="F11" s="51"/>
      <c r="G11" s="49" t="s">
        <v>1</v>
      </c>
      <c r="H11" s="72"/>
      <c r="I11" s="49" t="s">
        <v>1</v>
      </c>
      <c r="J11" s="51"/>
      <c r="K11" s="49" t="s">
        <v>1</v>
      </c>
      <c r="L11" s="153"/>
      <c r="M11" s="49" t="s">
        <v>1</v>
      </c>
    </row>
    <row r="12" spans="1:13" ht="10.15" customHeight="1" x14ac:dyDescent="0.5">
      <c r="E12" s="154"/>
      <c r="F12" s="51"/>
      <c r="G12" s="155"/>
      <c r="H12" s="72"/>
      <c r="I12" s="156"/>
      <c r="J12" s="51"/>
      <c r="K12" s="155"/>
      <c r="L12" s="156"/>
      <c r="M12" s="156"/>
    </row>
    <row r="13" spans="1:13" ht="16.5" customHeight="1" x14ac:dyDescent="0.5">
      <c r="A13" s="157" t="s">
        <v>2</v>
      </c>
      <c r="E13" s="154"/>
      <c r="F13" s="51"/>
      <c r="G13" s="155"/>
      <c r="H13" s="72"/>
      <c r="I13" s="156"/>
      <c r="J13" s="158"/>
      <c r="K13" s="155"/>
      <c r="L13" s="156"/>
      <c r="M13" s="156"/>
    </row>
    <row r="14" spans="1:13" ht="10.15" customHeight="1" x14ac:dyDescent="0.5">
      <c r="E14" s="145"/>
      <c r="G14" s="159"/>
      <c r="H14" s="39"/>
      <c r="I14" s="39"/>
      <c r="J14" s="40"/>
      <c r="K14" s="159"/>
      <c r="L14" s="39"/>
      <c r="M14" s="39"/>
    </row>
    <row r="15" spans="1:13" ht="16.5" customHeight="1" x14ac:dyDescent="0.5">
      <c r="A15" s="157" t="s">
        <v>3</v>
      </c>
      <c r="E15" s="145"/>
      <c r="G15" s="159"/>
      <c r="H15" s="39"/>
      <c r="I15" s="39"/>
      <c r="J15" s="40"/>
      <c r="K15" s="159"/>
      <c r="L15" s="39"/>
      <c r="M15" s="39"/>
    </row>
    <row r="16" spans="1:13" ht="10.15" customHeight="1" x14ac:dyDescent="0.5">
      <c r="A16" s="160"/>
      <c r="E16" s="145"/>
      <c r="G16" s="159"/>
      <c r="H16" s="39"/>
      <c r="I16" s="39"/>
      <c r="J16" s="40"/>
      <c r="K16" s="159"/>
      <c r="L16" s="39"/>
      <c r="M16" s="39"/>
    </row>
    <row r="17" spans="1:13" ht="16.5" customHeight="1" x14ac:dyDescent="0.5">
      <c r="A17" s="1" t="s">
        <v>4</v>
      </c>
      <c r="E17" s="145"/>
      <c r="G17" s="99">
        <v>316562579</v>
      </c>
      <c r="H17" s="39"/>
      <c r="I17" s="4">
        <v>249418066</v>
      </c>
      <c r="J17" s="4"/>
      <c r="K17" s="99">
        <v>165243983</v>
      </c>
      <c r="L17" s="4"/>
      <c r="M17" s="4">
        <v>92832321</v>
      </c>
    </row>
    <row r="18" spans="1:13" ht="16.5" customHeight="1" x14ac:dyDescent="0.5">
      <c r="A18" s="1" t="s">
        <v>27</v>
      </c>
      <c r="E18" s="145">
        <v>8</v>
      </c>
      <c r="G18" s="99">
        <v>6070230</v>
      </c>
      <c r="H18" s="39"/>
      <c r="I18" s="4">
        <v>13185082</v>
      </c>
      <c r="J18" s="4"/>
      <c r="K18" s="99">
        <v>0</v>
      </c>
      <c r="L18" s="4"/>
      <c r="M18" s="4">
        <v>0</v>
      </c>
    </row>
    <row r="19" spans="1:13" ht="16.5" customHeight="1" x14ac:dyDescent="0.5">
      <c r="A19" s="1" t="s">
        <v>5</v>
      </c>
      <c r="E19" s="145">
        <v>9</v>
      </c>
      <c r="G19" s="99">
        <v>660446022</v>
      </c>
      <c r="H19" s="39"/>
      <c r="I19" s="4">
        <v>636121711</v>
      </c>
      <c r="J19" s="4"/>
      <c r="K19" s="99">
        <v>557239108</v>
      </c>
      <c r="L19" s="4"/>
      <c r="M19" s="4">
        <v>483120804</v>
      </c>
    </row>
    <row r="20" spans="1:13" ht="16.5" customHeight="1" x14ac:dyDescent="0.5">
      <c r="A20" s="1" t="s">
        <v>95</v>
      </c>
      <c r="E20" s="145"/>
      <c r="G20" s="99"/>
      <c r="H20" s="39"/>
      <c r="I20" s="4"/>
      <c r="J20" s="4"/>
      <c r="K20" s="99"/>
      <c r="L20" s="4"/>
      <c r="M20" s="4"/>
    </row>
    <row r="21" spans="1:13" ht="16.5" customHeight="1" x14ac:dyDescent="0.5">
      <c r="B21" s="1" t="s">
        <v>96</v>
      </c>
      <c r="E21" s="145" t="s">
        <v>230</v>
      </c>
      <c r="G21" s="99">
        <v>0</v>
      </c>
      <c r="H21" s="39"/>
      <c r="I21" s="4">
        <v>0</v>
      </c>
      <c r="J21" s="4"/>
      <c r="K21" s="99">
        <v>24500000</v>
      </c>
      <c r="L21" s="4"/>
      <c r="M21" s="4">
        <v>30500000</v>
      </c>
    </row>
    <row r="22" spans="1:13" ht="16.5" customHeight="1" x14ac:dyDescent="0.5">
      <c r="A22" s="1" t="s">
        <v>174</v>
      </c>
      <c r="E22" s="145" t="s">
        <v>230</v>
      </c>
      <c r="G22" s="99">
        <v>0</v>
      </c>
      <c r="H22" s="39"/>
      <c r="I22" s="4">
        <v>0</v>
      </c>
      <c r="J22" s="4"/>
      <c r="K22" s="99">
        <v>50356936</v>
      </c>
      <c r="L22" s="4"/>
      <c r="M22" s="4">
        <v>0</v>
      </c>
    </row>
    <row r="23" spans="1:13" ht="16.5" customHeight="1" x14ac:dyDescent="0.5">
      <c r="A23" s="1" t="s">
        <v>97</v>
      </c>
      <c r="E23" s="145">
        <v>11</v>
      </c>
      <c r="G23" s="99">
        <v>748877493</v>
      </c>
      <c r="H23" s="39"/>
      <c r="I23" s="4">
        <v>746038948</v>
      </c>
      <c r="J23" s="4"/>
      <c r="K23" s="99">
        <v>456256599</v>
      </c>
      <c r="L23" s="4"/>
      <c r="M23" s="4">
        <v>483741742</v>
      </c>
    </row>
    <row r="24" spans="1:13" ht="16.5" customHeight="1" x14ac:dyDescent="0.5">
      <c r="A24" s="1" t="s">
        <v>98</v>
      </c>
      <c r="E24" s="145"/>
      <c r="G24" s="96">
        <v>10184382</v>
      </c>
      <c r="H24" s="39"/>
      <c r="I24" s="52">
        <v>3389613</v>
      </c>
      <c r="J24" s="4"/>
      <c r="K24" s="96">
        <v>1787508</v>
      </c>
      <c r="L24" s="4"/>
      <c r="M24" s="52">
        <v>1910468</v>
      </c>
    </row>
    <row r="25" spans="1:13" ht="10.15" customHeight="1" x14ac:dyDescent="0.5">
      <c r="E25" s="145"/>
      <c r="G25" s="159"/>
      <c r="H25" s="39"/>
      <c r="I25" s="39"/>
      <c r="J25" s="40"/>
      <c r="K25" s="159"/>
      <c r="L25" s="39"/>
      <c r="M25" s="39"/>
    </row>
    <row r="26" spans="1:13" ht="16.5" customHeight="1" x14ac:dyDescent="0.5">
      <c r="A26" s="157" t="s">
        <v>6</v>
      </c>
      <c r="E26" s="145"/>
      <c r="G26" s="96">
        <f>SUM(G17:G24)</f>
        <v>1742140706</v>
      </c>
      <c r="H26" s="39"/>
      <c r="I26" s="52">
        <f>SUM(I17:I24)</f>
        <v>1648153420</v>
      </c>
      <c r="J26" s="40"/>
      <c r="K26" s="96">
        <f>SUM(K17:K24)</f>
        <v>1255384134</v>
      </c>
      <c r="L26" s="39"/>
      <c r="M26" s="52">
        <f>SUM(M17:M24)</f>
        <v>1092105335</v>
      </c>
    </row>
    <row r="27" spans="1:13" ht="16.5" customHeight="1" x14ac:dyDescent="0.5">
      <c r="E27" s="145"/>
      <c r="G27" s="159"/>
      <c r="H27" s="39"/>
      <c r="I27" s="39"/>
      <c r="J27" s="40"/>
      <c r="K27" s="159"/>
      <c r="L27" s="39"/>
      <c r="M27" s="39"/>
    </row>
    <row r="28" spans="1:13" ht="16.5" customHeight="1" x14ac:dyDescent="0.5">
      <c r="A28" s="157" t="s">
        <v>7</v>
      </c>
      <c r="E28" s="145"/>
      <c r="G28" s="159"/>
      <c r="H28" s="39"/>
      <c r="I28" s="39"/>
      <c r="J28" s="40"/>
      <c r="K28" s="159"/>
      <c r="L28" s="39"/>
      <c r="M28" s="39"/>
    </row>
    <row r="29" spans="1:13" ht="10.15" customHeight="1" x14ac:dyDescent="0.5">
      <c r="E29" s="145"/>
      <c r="G29" s="159"/>
      <c r="H29" s="39"/>
      <c r="I29" s="39"/>
      <c r="J29" s="40"/>
      <c r="K29" s="159"/>
      <c r="L29" s="39"/>
      <c r="M29" s="39"/>
    </row>
    <row r="30" spans="1:13" ht="16.5" customHeight="1" x14ac:dyDescent="0.5">
      <c r="A30" s="1" t="s">
        <v>99</v>
      </c>
      <c r="E30" s="145"/>
      <c r="G30" s="159">
        <v>3159700</v>
      </c>
      <c r="H30" s="39"/>
      <c r="I30" s="39">
        <v>9159700</v>
      </c>
      <c r="J30" s="39"/>
      <c r="K30" s="159">
        <v>0</v>
      </c>
      <c r="L30" s="39"/>
      <c r="M30" s="39">
        <v>0</v>
      </c>
    </row>
    <row r="31" spans="1:13" ht="16.5" customHeight="1" x14ac:dyDescent="0.5">
      <c r="A31" s="1" t="s">
        <v>100</v>
      </c>
      <c r="E31" s="145">
        <v>12</v>
      </c>
      <c r="G31" s="99">
        <v>0</v>
      </c>
      <c r="H31" s="39"/>
      <c r="I31" s="4">
        <v>0</v>
      </c>
      <c r="J31" s="4"/>
      <c r="K31" s="99">
        <v>756023624</v>
      </c>
      <c r="L31" s="4"/>
      <c r="M31" s="4">
        <v>715465045</v>
      </c>
    </row>
    <row r="32" spans="1:13" ht="16.5" customHeight="1" x14ac:dyDescent="0.5">
      <c r="A32" s="1" t="s">
        <v>145</v>
      </c>
      <c r="E32" s="145">
        <v>13</v>
      </c>
      <c r="G32" s="99">
        <v>67126009</v>
      </c>
      <c r="H32" s="39"/>
      <c r="I32" s="4">
        <v>0</v>
      </c>
      <c r="J32" s="4"/>
      <c r="K32" s="99">
        <v>105413238</v>
      </c>
      <c r="L32" s="4"/>
      <c r="M32" s="4">
        <v>76576127</v>
      </c>
    </row>
    <row r="33" spans="1:13" ht="16.5" customHeight="1" x14ac:dyDescent="0.5">
      <c r="A33" s="1" t="s">
        <v>82</v>
      </c>
      <c r="E33" s="145">
        <v>14</v>
      </c>
      <c r="G33" s="99">
        <v>1606735338</v>
      </c>
      <c r="H33" s="39"/>
      <c r="I33" s="4">
        <v>1721618375</v>
      </c>
      <c r="J33" s="4"/>
      <c r="K33" s="99">
        <v>744142405</v>
      </c>
      <c r="L33" s="4"/>
      <c r="M33" s="4">
        <v>809307338</v>
      </c>
    </row>
    <row r="34" spans="1:13" ht="16.5" customHeight="1" x14ac:dyDescent="0.5">
      <c r="A34" s="1" t="s">
        <v>101</v>
      </c>
      <c r="E34" s="145">
        <v>14</v>
      </c>
      <c r="G34" s="99">
        <v>14808707</v>
      </c>
      <c r="H34" s="39"/>
      <c r="I34" s="4">
        <v>23696716</v>
      </c>
      <c r="J34" s="4"/>
      <c r="K34" s="99">
        <v>8460430</v>
      </c>
      <c r="L34" s="4"/>
      <c r="M34" s="4">
        <v>14797816</v>
      </c>
    </row>
    <row r="35" spans="1:13" ht="16.5" customHeight="1" x14ac:dyDescent="0.5">
      <c r="A35" s="1" t="s">
        <v>102</v>
      </c>
      <c r="E35" s="145"/>
      <c r="G35" s="99">
        <v>32051763</v>
      </c>
      <c r="H35" s="39"/>
      <c r="I35" s="4">
        <v>30405192</v>
      </c>
      <c r="J35" s="4"/>
      <c r="K35" s="99">
        <v>12123311</v>
      </c>
      <c r="L35" s="4"/>
      <c r="M35" s="4">
        <v>13490672</v>
      </c>
    </row>
    <row r="36" spans="1:13" ht="15.6" customHeight="1" x14ac:dyDescent="0.5">
      <c r="A36" s="1" t="s">
        <v>53</v>
      </c>
      <c r="E36" s="145" t="s">
        <v>230</v>
      </c>
      <c r="G36" s="99">
        <v>0</v>
      </c>
      <c r="H36" s="39"/>
      <c r="I36" s="4">
        <v>0</v>
      </c>
      <c r="J36" s="4"/>
      <c r="K36" s="99">
        <v>67041667</v>
      </c>
      <c r="L36" s="4"/>
      <c r="M36" s="4">
        <v>126416667</v>
      </c>
    </row>
    <row r="37" spans="1:13" ht="16.5" customHeight="1" x14ac:dyDescent="0.5">
      <c r="A37" s="1" t="s">
        <v>73</v>
      </c>
      <c r="E37" s="145"/>
      <c r="G37" s="96">
        <v>16190485</v>
      </c>
      <c r="H37" s="39"/>
      <c r="I37" s="52">
        <v>14622679</v>
      </c>
      <c r="J37" s="4"/>
      <c r="K37" s="96">
        <v>8508247</v>
      </c>
      <c r="L37" s="4"/>
      <c r="M37" s="52">
        <v>9607747</v>
      </c>
    </row>
    <row r="38" spans="1:13" ht="10.15" customHeight="1" x14ac:dyDescent="0.5">
      <c r="E38" s="145"/>
      <c r="G38" s="159"/>
      <c r="H38" s="39"/>
      <c r="I38" s="39"/>
      <c r="J38" s="40"/>
      <c r="K38" s="159"/>
      <c r="L38" s="39"/>
      <c r="M38" s="39"/>
    </row>
    <row r="39" spans="1:13" ht="16.5" customHeight="1" x14ac:dyDescent="0.5">
      <c r="A39" s="157" t="s">
        <v>8</v>
      </c>
      <c r="E39" s="145"/>
      <c r="G39" s="96">
        <f>SUM(G30:G37)</f>
        <v>1740072002</v>
      </c>
      <c r="H39" s="39"/>
      <c r="I39" s="52">
        <f>SUM(I30:I37)</f>
        <v>1799502662</v>
      </c>
      <c r="J39" s="40"/>
      <c r="K39" s="96">
        <f>SUM(K30:K37)</f>
        <v>1701712922</v>
      </c>
      <c r="L39" s="39"/>
      <c r="M39" s="52">
        <f>SUM(M30:M37)</f>
        <v>1765661412</v>
      </c>
    </row>
    <row r="40" spans="1:13" ht="10.15" customHeight="1" x14ac:dyDescent="0.5">
      <c r="E40" s="145"/>
      <c r="G40" s="159"/>
      <c r="H40" s="39"/>
      <c r="I40" s="39"/>
      <c r="J40" s="40"/>
      <c r="K40" s="159"/>
      <c r="L40" s="39"/>
      <c r="M40" s="39"/>
    </row>
    <row r="41" spans="1:13" ht="16.5" customHeight="1" thickBot="1" x14ac:dyDescent="0.55000000000000004">
      <c r="A41" s="41" t="s">
        <v>9</v>
      </c>
      <c r="E41" s="145"/>
      <c r="G41" s="146">
        <f>+G26+G39</f>
        <v>3482212708</v>
      </c>
      <c r="H41" s="4"/>
      <c r="I41" s="147">
        <f>+I26+I39</f>
        <v>3447656082</v>
      </c>
      <c r="J41" s="40"/>
      <c r="K41" s="146">
        <f>+K26+K39</f>
        <v>2957097056</v>
      </c>
      <c r="L41" s="4"/>
      <c r="M41" s="147">
        <f>+M26+M39</f>
        <v>2857766747</v>
      </c>
    </row>
    <row r="42" spans="1:13" ht="16.5" customHeight="1" thickTop="1" x14ac:dyDescent="0.5">
      <c r="A42" s="41"/>
      <c r="E42" s="145"/>
      <c r="G42" s="44"/>
      <c r="H42" s="44"/>
      <c r="I42" s="44"/>
      <c r="K42" s="44"/>
      <c r="L42" s="44"/>
      <c r="M42" s="44"/>
    </row>
    <row r="43" spans="1:13" ht="16.5" customHeight="1" x14ac:dyDescent="0.5">
      <c r="A43" s="41"/>
      <c r="E43" s="145"/>
      <c r="G43" s="44"/>
      <c r="H43" s="44"/>
      <c r="I43" s="44"/>
      <c r="K43" s="44"/>
      <c r="L43" s="44"/>
      <c r="M43" s="44"/>
    </row>
    <row r="44" spans="1:13" ht="16.5" customHeight="1" x14ac:dyDescent="0.5">
      <c r="A44" s="41"/>
      <c r="E44" s="145"/>
      <c r="G44" s="44"/>
      <c r="H44" s="44"/>
      <c r="I44" s="44"/>
      <c r="K44" s="44"/>
      <c r="L44" s="44"/>
      <c r="M44" s="44"/>
    </row>
    <row r="45" spans="1:13" ht="12" customHeight="1" x14ac:dyDescent="0.5">
      <c r="E45" s="145"/>
      <c r="G45" s="3"/>
      <c r="H45" s="3"/>
      <c r="I45" s="3"/>
      <c r="K45" s="3"/>
      <c r="L45" s="3"/>
    </row>
    <row r="46" spans="1:13" ht="16.5" customHeight="1" x14ac:dyDescent="0.5">
      <c r="E46" s="145"/>
      <c r="G46" s="3"/>
      <c r="H46" s="3"/>
      <c r="I46" s="3"/>
      <c r="K46" s="3"/>
      <c r="L46" s="3"/>
    </row>
    <row r="47" spans="1:13" ht="16.5" customHeight="1" x14ac:dyDescent="0.5">
      <c r="E47" s="145"/>
      <c r="G47" s="3"/>
      <c r="H47" s="3"/>
      <c r="I47" s="3"/>
      <c r="K47" s="3"/>
      <c r="L47" s="3"/>
    </row>
    <row r="48" spans="1:13" ht="11.25" customHeight="1" x14ac:dyDescent="0.5">
      <c r="E48" s="145"/>
      <c r="G48" s="3"/>
      <c r="H48" s="3"/>
      <c r="I48" s="3"/>
      <c r="K48" s="3"/>
      <c r="L48" s="3"/>
    </row>
    <row r="49" spans="1:13" ht="16.5" customHeight="1" x14ac:dyDescent="0.5">
      <c r="A49" s="168" t="s">
        <v>10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3"/>
    </row>
    <row r="50" spans="1:13" ht="15.75" customHeight="1" x14ac:dyDescent="0.5">
      <c r="L50" s="3"/>
    </row>
    <row r="51" spans="1:13" ht="16.5" customHeight="1" x14ac:dyDescent="0.5">
      <c r="E51" s="145"/>
      <c r="G51" s="3"/>
      <c r="H51" s="3"/>
      <c r="I51" s="3"/>
      <c r="K51" s="3"/>
      <c r="L51" s="3"/>
    </row>
    <row r="52" spans="1:13" ht="16.5" customHeight="1" x14ac:dyDescent="0.5">
      <c r="E52" s="145"/>
      <c r="G52" s="3"/>
      <c r="H52" s="3"/>
      <c r="I52" s="3"/>
      <c r="K52" s="3"/>
      <c r="L52" s="3"/>
    </row>
    <row r="53" spans="1:13" ht="22.15" customHeight="1" x14ac:dyDescent="0.5">
      <c r="A53" s="31" t="s">
        <v>76</v>
      </c>
      <c r="B53" s="31"/>
      <c r="C53" s="31"/>
      <c r="D53" s="31"/>
      <c r="E53" s="70"/>
      <c r="F53" s="31"/>
      <c r="G53" s="42"/>
      <c r="H53" s="42"/>
      <c r="I53" s="42"/>
      <c r="J53" s="31"/>
      <c r="K53" s="42"/>
      <c r="L53" s="42"/>
      <c r="M53" s="31"/>
    </row>
    <row r="54" spans="1:13" ht="16.5" customHeight="1" x14ac:dyDescent="0.5">
      <c r="A54" s="41" t="str">
        <f>A1</f>
        <v>R&amp;B Food Supply Public Company Limited</v>
      </c>
      <c r="E54" s="145"/>
      <c r="G54" s="3"/>
      <c r="H54" s="3"/>
      <c r="I54" s="3"/>
      <c r="K54" s="3"/>
      <c r="L54" s="3"/>
    </row>
    <row r="55" spans="1:13" ht="16.5" customHeight="1" x14ac:dyDescent="0.5">
      <c r="A55" s="41" t="s">
        <v>224</v>
      </c>
      <c r="E55" s="145"/>
      <c r="G55" s="3"/>
      <c r="H55" s="3"/>
      <c r="I55" s="3"/>
      <c r="K55" s="3"/>
      <c r="L55" s="3"/>
    </row>
    <row r="56" spans="1:13" ht="16.5" customHeight="1" x14ac:dyDescent="0.5">
      <c r="A56" s="69" t="str">
        <f>+A3</f>
        <v>As at 30 September 2019</v>
      </c>
      <c r="B56" s="31"/>
      <c r="C56" s="31"/>
      <c r="D56" s="31"/>
      <c r="E56" s="70"/>
      <c r="F56" s="31"/>
      <c r="G56" s="42"/>
      <c r="H56" s="42"/>
      <c r="I56" s="42"/>
      <c r="J56" s="31"/>
      <c r="K56" s="42"/>
      <c r="L56" s="42"/>
      <c r="M56" s="31"/>
    </row>
    <row r="57" spans="1:13" ht="16.5" customHeight="1" x14ac:dyDescent="0.5">
      <c r="A57" s="43"/>
      <c r="B57" s="33"/>
      <c r="C57" s="33"/>
      <c r="D57" s="33"/>
      <c r="E57" s="2"/>
      <c r="F57" s="33"/>
      <c r="G57" s="44"/>
      <c r="H57" s="44"/>
      <c r="I57" s="44"/>
      <c r="J57" s="33"/>
      <c r="K57" s="44"/>
      <c r="L57" s="44"/>
      <c r="M57" s="33"/>
    </row>
    <row r="58" spans="1:13" ht="16.5" customHeight="1" x14ac:dyDescent="0.5">
      <c r="A58" s="43"/>
      <c r="B58" s="33"/>
      <c r="C58" s="33"/>
      <c r="D58" s="33"/>
      <c r="E58" s="2"/>
      <c r="F58" s="33"/>
      <c r="G58" s="44"/>
      <c r="H58" s="44"/>
      <c r="I58" s="44"/>
      <c r="J58" s="33"/>
      <c r="K58" s="44"/>
      <c r="L58" s="44"/>
    </row>
    <row r="59" spans="1:13" ht="16.5" customHeight="1" x14ac:dyDescent="0.5">
      <c r="E59" s="145"/>
      <c r="G59" s="166" t="s">
        <v>48</v>
      </c>
      <c r="H59" s="166"/>
      <c r="I59" s="166"/>
      <c r="J59" s="41"/>
      <c r="K59" s="166" t="s">
        <v>72</v>
      </c>
      <c r="L59" s="166"/>
      <c r="M59" s="166"/>
    </row>
    <row r="60" spans="1:13" ht="16.5" customHeight="1" x14ac:dyDescent="0.5">
      <c r="E60" s="145"/>
      <c r="G60" s="167" t="s">
        <v>124</v>
      </c>
      <c r="H60" s="167"/>
      <c r="I60" s="167"/>
      <c r="K60" s="167" t="s">
        <v>124</v>
      </c>
      <c r="L60" s="167"/>
      <c r="M60" s="167"/>
    </row>
    <row r="61" spans="1:13" ht="16.5" customHeight="1" x14ac:dyDescent="0.5">
      <c r="E61" s="145"/>
      <c r="G61" s="72" t="s">
        <v>50</v>
      </c>
      <c r="H61" s="3"/>
      <c r="I61" s="46" t="s">
        <v>125</v>
      </c>
      <c r="K61" s="72" t="s">
        <v>50</v>
      </c>
      <c r="L61" s="3"/>
      <c r="M61" s="46" t="s">
        <v>125</v>
      </c>
    </row>
    <row r="62" spans="1:13" ht="16.5" customHeight="1" x14ac:dyDescent="0.5">
      <c r="E62" s="145"/>
      <c r="G62" s="72" t="s">
        <v>217</v>
      </c>
      <c r="I62" s="72" t="s">
        <v>32</v>
      </c>
      <c r="J62" s="3"/>
      <c r="K62" s="72" t="s">
        <v>217</v>
      </c>
      <c r="M62" s="72" t="s">
        <v>32</v>
      </c>
    </row>
    <row r="63" spans="1:13" ht="16.5" customHeight="1" x14ac:dyDescent="0.5">
      <c r="A63" s="151"/>
      <c r="E63" s="71"/>
      <c r="F63" s="41"/>
      <c r="G63" s="72" t="s">
        <v>143</v>
      </c>
      <c r="H63" s="72"/>
      <c r="I63" s="72" t="s">
        <v>94</v>
      </c>
      <c r="J63" s="41"/>
      <c r="K63" s="72" t="s">
        <v>143</v>
      </c>
      <c r="L63" s="72"/>
      <c r="M63" s="72" t="s">
        <v>94</v>
      </c>
    </row>
    <row r="64" spans="1:13" ht="16.5" customHeight="1" x14ac:dyDescent="0.5">
      <c r="A64" s="41"/>
      <c r="E64" s="152" t="s">
        <v>0</v>
      </c>
      <c r="F64" s="51"/>
      <c r="G64" s="49" t="s">
        <v>1</v>
      </c>
      <c r="H64" s="72"/>
      <c r="I64" s="49" t="s">
        <v>1</v>
      </c>
      <c r="J64" s="51"/>
      <c r="K64" s="49" t="s">
        <v>1</v>
      </c>
      <c r="L64" s="153"/>
      <c r="M64" s="49" t="s">
        <v>1</v>
      </c>
    </row>
    <row r="65" spans="1:13" ht="16.5" customHeight="1" x14ac:dyDescent="0.5">
      <c r="A65" s="41"/>
      <c r="E65" s="154"/>
      <c r="F65" s="51"/>
      <c r="G65" s="161"/>
      <c r="H65" s="72"/>
      <c r="I65" s="153"/>
      <c r="J65" s="51"/>
      <c r="K65" s="161"/>
      <c r="L65" s="153"/>
      <c r="M65" s="153"/>
    </row>
    <row r="66" spans="1:13" ht="16.5" customHeight="1" x14ac:dyDescent="0.5">
      <c r="A66" s="41" t="s">
        <v>103</v>
      </c>
      <c r="E66" s="145"/>
      <c r="G66" s="162"/>
      <c r="H66" s="3"/>
      <c r="I66" s="3"/>
      <c r="K66" s="162"/>
      <c r="L66" s="3"/>
      <c r="M66" s="3"/>
    </row>
    <row r="67" spans="1:13" ht="16.5" customHeight="1" x14ac:dyDescent="0.5">
      <c r="E67" s="145"/>
      <c r="G67" s="162"/>
      <c r="H67" s="3"/>
      <c r="I67" s="3"/>
      <c r="K67" s="162"/>
      <c r="L67" s="3"/>
      <c r="M67" s="3"/>
    </row>
    <row r="68" spans="1:13" ht="16.5" customHeight="1" x14ac:dyDescent="0.5">
      <c r="A68" s="41" t="s">
        <v>11</v>
      </c>
      <c r="E68" s="145"/>
      <c r="G68" s="162"/>
      <c r="H68" s="3"/>
      <c r="I68" s="3"/>
      <c r="K68" s="162"/>
      <c r="L68" s="3"/>
      <c r="M68" s="3"/>
    </row>
    <row r="69" spans="1:13" ht="16.5" customHeight="1" x14ac:dyDescent="0.5">
      <c r="A69" s="41"/>
      <c r="E69" s="145"/>
      <c r="G69" s="162"/>
      <c r="H69" s="3"/>
      <c r="I69" s="3"/>
      <c r="K69" s="162"/>
      <c r="L69" s="3"/>
      <c r="M69" s="3"/>
    </row>
    <row r="70" spans="1:13" ht="16.5" customHeight="1" x14ac:dyDescent="0.5">
      <c r="A70" s="1" t="s">
        <v>154</v>
      </c>
      <c r="E70" s="145"/>
      <c r="G70" s="162"/>
      <c r="H70" s="3"/>
      <c r="I70" s="3"/>
      <c r="K70" s="162"/>
      <c r="L70" s="3"/>
      <c r="M70" s="3"/>
    </row>
    <row r="71" spans="1:13" ht="16.5" customHeight="1" x14ac:dyDescent="0.5">
      <c r="B71" s="1" t="s">
        <v>129</v>
      </c>
      <c r="E71" s="145">
        <v>16</v>
      </c>
      <c r="G71" s="99">
        <v>326000131</v>
      </c>
      <c r="H71" s="39"/>
      <c r="I71" s="4">
        <v>225000000</v>
      </c>
      <c r="J71" s="40"/>
      <c r="K71" s="99">
        <v>206000000</v>
      </c>
      <c r="L71" s="39"/>
      <c r="M71" s="4">
        <v>115000000</v>
      </c>
    </row>
    <row r="72" spans="1:13" ht="16.5" customHeight="1" x14ac:dyDescent="0.5">
      <c r="A72" s="1" t="s">
        <v>12</v>
      </c>
      <c r="E72" s="145">
        <v>15</v>
      </c>
      <c r="G72" s="99">
        <v>316573074</v>
      </c>
      <c r="H72" s="39"/>
      <c r="I72" s="4">
        <v>338264493</v>
      </c>
      <c r="J72" s="40"/>
      <c r="K72" s="99">
        <v>248425748</v>
      </c>
      <c r="L72" s="39"/>
      <c r="M72" s="4">
        <v>269187883</v>
      </c>
    </row>
    <row r="73" spans="1:13" ht="16.5" customHeight="1" x14ac:dyDescent="0.5">
      <c r="A73" s="1" t="s">
        <v>54</v>
      </c>
      <c r="E73" s="145"/>
      <c r="G73" s="99"/>
      <c r="H73" s="39"/>
      <c r="I73" s="4"/>
      <c r="J73" s="40"/>
      <c r="K73" s="99"/>
      <c r="L73" s="39"/>
      <c r="M73" s="4"/>
    </row>
    <row r="74" spans="1:13" ht="16.5" customHeight="1" x14ac:dyDescent="0.5">
      <c r="B74" s="1" t="s">
        <v>129</v>
      </c>
      <c r="E74" s="145">
        <v>16</v>
      </c>
      <c r="G74" s="99">
        <v>21746320</v>
      </c>
      <c r="H74" s="39"/>
      <c r="I74" s="4">
        <v>27787306</v>
      </c>
      <c r="J74" s="40"/>
      <c r="K74" s="99">
        <v>8140000</v>
      </c>
      <c r="L74" s="39"/>
      <c r="M74" s="4">
        <v>14640000</v>
      </c>
    </row>
    <row r="75" spans="1:13" ht="16.5" customHeight="1" x14ac:dyDescent="0.5">
      <c r="A75" s="1" t="s">
        <v>104</v>
      </c>
      <c r="E75" s="145">
        <v>16</v>
      </c>
      <c r="G75" s="99">
        <v>63107</v>
      </c>
      <c r="H75" s="39"/>
      <c r="I75" s="4">
        <v>768137</v>
      </c>
      <c r="J75" s="40"/>
      <c r="K75" s="99">
        <v>0</v>
      </c>
      <c r="L75" s="39"/>
      <c r="M75" s="4">
        <v>642634</v>
      </c>
    </row>
    <row r="76" spans="1:13" ht="16.5" customHeight="1" x14ac:dyDescent="0.5">
      <c r="A76" s="1" t="s">
        <v>127</v>
      </c>
      <c r="E76" s="145"/>
      <c r="G76" s="99"/>
      <c r="H76" s="39"/>
      <c r="I76" s="4"/>
      <c r="J76" s="40"/>
      <c r="K76" s="99"/>
      <c r="L76" s="39"/>
      <c r="M76" s="4"/>
    </row>
    <row r="77" spans="1:13" ht="16.5" customHeight="1" x14ac:dyDescent="0.5">
      <c r="B77" s="1" t="s">
        <v>128</v>
      </c>
      <c r="E77" s="145" t="s">
        <v>231</v>
      </c>
      <c r="G77" s="99">
        <v>141277537</v>
      </c>
      <c r="H77" s="39"/>
      <c r="I77" s="4">
        <v>34345854</v>
      </c>
      <c r="J77" s="40"/>
      <c r="K77" s="99">
        <v>109458537</v>
      </c>
      <c r="L77" s="39"/>
      <c r="M77" s="4">
        <v>10945854</v>
      </c>
    </row>
    <row r="78" spans="1:13" ht="16.5" customHeight="1" x14ac:dyDescent="0.5">
      <c r="A78" s="1" t="s">
        <v>31</v>
      </c>
      <c r="E78" s="145"/>
      <c r="G78" s="99">
        <v>11071710</v>
      </c>
      <c r="H78" s="39"/>
      <c r="I78" s="4">
        <v>35358795</v>
      </c>
      <c r="J78" s="40"/>
      <c r="K78" s="99">
        <v>9663216</v>
      </c>
      <c r="L78" s="39"/>
      <c r="M78" s="4">
        <v>31260820</v>
      </c>
    </row>
    <row r="79" spans="1:13" ht="16.5" customHeight="1" x14ac:dyDescent="0.5">
      <c r="A79" s="1" t="s">
        <v>105</v>
      </c>
      <c r="E79" s="145"/>
      <c r="G79" s="96">
        <v>8093634</v>
      </c>
      <c r="H79" s="39"/>
      <c r="I79" s="52">
        <v>8528839</v>
      </c>
      <c r="J79" s="40"/>
      <c r="K79" s="96">
        <v>4633356</v>
      </c>
      <c r="L79" s="39"/>
      <c r="M79" s="52">
        <v>3929797</v>
      </c>
    </row>
    <row r="80" spans="1:13" ht="16.5" customHeight="1" x14ac:dyDescent="0.5">
      <c r="E80" s="145"/>
      <c r="G80" s="162"/>
      <c r="H80" s="3"/>
      <c r="I80" s="3"/>
      <c r="K80" s="162"/>
      <c r="L80" s="3"/>
      <c r="M80" s="3"/>
    </row>
    <row r="81" spans="1:13" ht="16.5" customHeight="1" x14ac:dyDescent="0.5">
      <c r="A81" s="41" t="s">
        <v>13</v>
      </c>
      <c r="E81" s="145"/>
      <c r="G81" s="140">
        <f>SUM(G71:G79)</f>
        <v>824825513</v>
      </c>
      <c r="H81" s="3"/>
      <c r="I81" s="42">
        <f>SUM(I71:I79)</f>
        <v>670053424</v>
      </c>
      <c r="K81" s="140">
        <f>SUM(K71:K79)</f>
        <v>586320857</v>
      </c>
      <c r="L81" s="3"/>
      <c r="M81" s="42">
        <f>SUM(M71:M79)</f>
        <v>445606988</v>
      </c>
    </row>
    <row r="82" spans="1:13" ht="16.5" customHeight="1" x14ac:dyDescent="0.5">
      <c r="A82" s="41"/>
      <c r="E82" s="145"/>
      <c r="G82" s="95"/>
      <c r="H82" s="3"/>
      <c r="I82" s="44"/>
      <c r="K82" s="95"/>
      <c r="L82" s="3"/>
      <c r="M82" s="44"/>
    </row>
    <row r="83" spans="1:13" ht="16.5" customHeight="1" x14ac:dyDescent="0.5">
      <c r="A83" s="41"/>
      <c r="E83" s="145"/>
      <c r="G83" s="162"/>
      <c r="H83" s="3"/>
      <c r="I83" s="3"/>
      <c r="K83" s="162"/>
      <c r="L83" s="3"/>
      <c r="M83" s="3"/>
    </row>
    <row r="84" spans="1:13" ht="16.5" customHeight="1" x14ac:dyDescent="0.5">
      <c r="A84" s="41" t="s">
        <v>14</v>
      </c>
      <c r="E84" s="145"/>
      <c r="G84" s="162"/>
      <c r="H84" s="3"/>
      <c r="I84" s="3"/>
      <c r="K84" s="162"/>
      <c r="L84" s="3"/>
      <c r="M84" s="3"/>
    </row>
    <row r="85" spans="1:13" ht="16.5" customHeight="1" x14ac:dyDescent="0.5">
      <c r="E85" s="145"/>
      <c r="G85" s="162"/>
      <c r="H85" s="3"/>
      <c r="I85" s="3"/>
      <c r="K85" s="162"/>
      <c r="L85" s="3"/>
      <c r="M85" s="3"/>
    </row>
    <row r="86" spans="1:13" ht="16.5" customHeight="1" x14ac:dyDescent="0.5">
      <c r="A86" s="1" t="s">
        <v>137</v>
      </c>
      <c r="E86" s="145">
        <v>16</v>
      </c>
      <c r="G86" s="99">
        <v>59517217</v>
      </c>
      <c r="H86" s="39"/>
      <c r="I86" s="4">
        <v>74267078</v>
      </c>
      <c r="J86" s="40"/>
      <c r="K86" s="99">
        <v>15680000</v>
      </c>
      <c r="L86" s="39"/>
      <c r="M86" s="4">
        <v>20160000</v>
      </c>
    </row>
    <row r="87" spans="1:13" ht="16.5" customHeight="1" x14ac:dyDescent="0.5">
      <c r="A87" s="1" t="s">
        <v>106</v>
      </c>
      <c r="E87" s="145">
        <v>16</v>
      </c>
      <c r="G87" s="162">
        <v>37412089</v>
      </c>
      <c r="H87" s="3"/>
      <c r="I87" s="3">
        <v>34668442</v>
      </c>
      <c r="K87" s="99">
        <v>35187702</v>
      </c>
      <c r="L87" s="3"/>
      <c r="M87" s="39">
        <v>32835396</v>
      </c>
    </row>
    <row r="88" spans="1:13" ht="16.5" customHeight="1" x14ac:dyDescent="0.5">
      <c r="A88" s="1" t="s">
        <v>126</v>
      </c>
      <c r="E88" s="145" t="s">
        <v>231</v>
      </c>
      <c r="G88" s="99">
        <v>413952463</v>
      </c>
      <c r="H88" s="39"/>
      <c r="I88" s="4">
        <v>538434146</v>
      </c>
      <c r="J88" s="40"/>
      <c r="K88" s="99">
        <v>339321463</v>
      </c>
      <c r="L88" s="39"/>
      <c r="M88" s="4">
        <v>437834146</v>
      </c>
    </row>
    <row r="89" spans="1:13" ht="16.5" customHeight="1" x14ac:dyDescent="0.5">
      <c r="A89" s="1" t="s">
        <v>15</v>
      </c>
      <c r="E89" s="145">
        <v>17</v>
      </c>
      <c r="G89" s="96">
        <v>52862945</v>
      </c>
      <c r="H89" s="39"/>
      <c r="I89" s="52">
        <v>38479660</v>
      </c>
      <c r="J89" s="40"/>
      <c r="K89" s="96">
        <v>34229254</v>
      </c>
      <c r="L89" s="39"/>
      <c r="M89" s="52">
        <v>24364512</v>
      </c>
    </row>
    <row r="90" spans="1:13" ht="16.5" customHeight="1" x14ac:dyDescent="0.5">
      <c r="E90" s="145"/>
      <c r="G90" s="162"/>
      <c r="H90" s="3"/>
      <c r="I90" s="3"/>
      <c r="K90" s="162"/>
      <c r="L90" s="3"/>
      <c r="M90" s="3"/>
    </row>
    <row r="91" spans="1:13" ht="16.5" customHeight="1" x14ac:dyDescent="0.5">
      <c r="A91" s="41" t="s">
        <v>16</v>
      </c>
      <c r="E91" s="145"/>
      <c r="G91" s="140">
        <f>SUM(G86:G89)</f>
        <v>563744714</v>
      </c>
      <c r="H91" s="3"/>
      <c r="I91" s="42">
        <f>SUM(I86:I89)</f>
        <v>685849326</v>
      </c>
      <c r="K91" s="140">
        <f>SUM(K86:K89)</f>
        <v>424418419</v>
      </c>
      <c r="L91" s="3"/>
      <c r="M91" s="42">
        <f>SUM(M86:M89)</f>
        <v>515194054</v>
      </c>
    </row>
    <row r="92" spans="1:13" ht="16.5" customHeight="1" x14ac:dyDescent="0.5">
      <c r="E92" s="145"/>
      <c r="G92" s="162"/>
      <c r="H92" s="3"/>
      <c r="I92" s="3"/>
      <c r="K92" s="162"/>
      <c r="L92" s="3"/>
      <c r="M92" s="3"/>
    </row>
    <row r="93" spans="1:13" ht="16.5" customHeight="1" x14ac:dyDescent="0.5">
      <c r="A93" s="41" t="s">
        <v>17</v>
      </c>
      <c r="E93" s="145"/>
      <c r="G93" s="140">
        <f>+G81+G91</f>
        <v>1388570227</v>
      </c>
      <c r="H93" s="3"/>
      <c r="I93" s="42">
        <f>+I81+I91</f>
        <v>1355902750</v>
      </c>
      <c r="K93" s="140">
        <f>+K81+K91</f>
        <v>1010739276</v>
      </c>
      <c r="L93" s="3"/>
      <c r="M93" s="42">
        <f>+M81+M91</f>
        <v>960801042</v>
      </c>
    </row>
    <row r="94" spans="1:13" ht="16.5" customHeight="1" x14ac:dyDescent="0.5">
      <c r="E94" s="145"/>
      <c r="G94" s="3"/>
      <c r="H94" s="3"/>
      <c r="I94" s="3"/>
      <c r="K94" s="3"/>
      <c r="L94" s="3"/>
      <c r="M94" s="3"/>
    </row>
    <row r="95" spans="1:13" ht="16.5" customHeight="1" x14ac:dyDescent="0.5">
      <c r="E95" s="145"/>
      <c r="G95" s="3"/>
      <c r="H95" s="3"/>
      <c r="I95" s="3"/>
      <c r="K95" s="3"/>
      <c r="L95" s="3"/>
      <c r="M95" s="3"/>
    </row>
    <row r="96" spans="1:13" ht="16.5" customHeight="1" x14ac:dyDescent="0.5">
      <c r="E96" s="145"/>
      <c r="G96" s="3"/>
      <c r="H96" s="3"/>
      <c r="I96" s="3"/>
      <c r="K96" s="3"/>
      <c r="L96" s="3"/>
      <c r="M96" s="3"/>
    </row>
    <row r="97" spans="1:13" ht="16.5" customHeight="1" x14ac:dyDescent="0.5">
      <c r="E97" s="145"/>
      <c r="G97" s="3"/>
      <c r="H97" s="3"/>
      <c r="I97" s="3"/>
      <c r="K97" s="3"/>
      <c r="L97" s="3"/>
      <c r="M97" s="3"/>
    </row>
    <row r="98" spans="1:13" ht="19.5" customHeight="1" x14ac:dyDescent="0.5">
      <c r="E98" s="145"/>
      <c r="G98" s="3"/>
      <c r="H98" s="3"/>
      <c r="I98" s="3"/>
      <c r="K98" s="3"/>
      <c r="L98" s="3"/>
      <c r="M98" s="3"/>
    </row>
    <row r="99" spans="1:13" ht="20.65" customHeight="1" x14ac:dyDescent="0.5">
      <c r="E99" s="145"/>
      <c r="G99" s="3"/>
      <c r="H99" s="3"/>
      <c r="I99" s="3"/>
      <c r="K99" s="3"/>
      <c r="L99" s="3"/>
      <c r="M99" s="3"/>
    </row>
    <row r="100" spans="1:13" ht="21" customHeight="1" x14ac:dyDescent="0.5">
      <c r="E100" s="145"/>
      <c r="G100" s="3"/>
      <c r="H100" s="3"/>
      <c r="I100" s="3"/>
      <c r="K100" s="3"/>
      <c r="L100" s="3"/>
      <c r="M100" s="3"/>
    </row>
    <row r="101" spans="1:13" ht="15.75" customHeight="1" x14ac:dyDescent="0.5">
      <c r="E101" s="145"/>
      <c r="G101" s="3"/>
      <c r="H101" s="3"/>
      <c r="I101" s="3"/>
      <c r="K101" s="3"/>
      <c r="L101" s="3"/>
      <c r="M101" s="3"/>
    </row>
    <row r="102" spans="1:13" ht="22.15" customHeight="1" x14ac:dyDescent="0.5">
      <c r="A102" s="31" t="str">
        <f>A53</f>
        <v>The accompanying notes are an integral part of this interim financial information</v>
      </c>
      <c r="B102" s="31"/>
      <c r="C102" s="31"/>
      <c r="D102" s="31"/>
      <c r="E102" s="70"/>
      <c r="F102" s="31"/>
      <c r="G102" s="42"/>
      <c r="H102" s="42"/>
      <c r="I102" s="42"/>
      <c r="J102" s="31"/>
      <c r="K102" s="42"/>
      <c r="L102" s="42"/>
      <c r="M102" s="42"/>
    </row>
    <row r="103" spans="1:13" ht="16.5" customHeight="1" x14ac:dyDescent="0.5">
      <c r="A103" s="41" t="s">
        <v>147</v>
      </c>
      <c r="E103" s="145"/>
      <c r="G103" s="3"/>
      <c r="H103" s="3"/>
      <c r="I103" s="3"/>
      <c r="K103" s="3"/>
      <c r="L103" s="3"/>
    </row>
    <row r="104" spans="1:13" ht="16.5" customHeight="1" x14ac:dyDescent="0.5">
      <c r="A104" s="41" t="s">
        <v>224</v>
      </c>
      <c r="E104" s="145"/>
      <c r="G104" s="3"/>
      <c r="H104" s="3"/>
      <c r="I104" s="3"/>
      <c r="K104" s="3"/>
      <c r="L104" s="3"/>
    </row>
    <row r="105" spans="1:13" ht="16.5" customHeight="1" x14ac:dyDescent="0.5">
      <c r="A105" s="69" t="str">
        <f>A56</f>
        <v>As at 30 September 2019</v>
      </c>
      <c r="B105" s="31"/>
      <c r="C105" s="31"/>
      <c r="D105" s="31"/>
      <c r="E105" s="70"/>
      <c r="F105" s="31"/>
      <c r="G105" s="42"/>
      <c r="H105" s="42"/>
      <c r="I105" s="42"/>
      <c r="J105" s="31"/>
      <c r="K105" s="42"/>
      <c r="L105" s="42"/>
      <c r="M105" s="31"/>
    </row>
    <row r="106" spans="1:13" ht="16.5" customHeight="1" x14ac:dyDescent="0.5">
      <c r="E106" s="145"/>
      <c r="G106" s="3"/>
      <c r="H106" s="3"/>
      <c r="I106" s="3"/>
      <c r="K106" s="3"/>
      <c r="L106" s="3"/>
      <c r="M106" s="3"/>
    </row>
    <row r="107" spans="1:13" ht="16.5" customHeight="1" x14ac:dyDescent="0.5">
      <c r="E107" s="145"/>
      <c r="G107" s="3"/>
      <c r="H107" s="3"/>
      <c r="I107" s="3"/>
      <c r="K107" s="3"/>
      <c r="L107" s="3"/>
      <c r="M107" s="3"/>
    </row>
    <row r="108" spans="1:13" ht="16.5" customHeight="1" x14ac:dyDescent="0.5">
      <c r="E108" s="145"/>
      <c r="G108" s="166" t="s">
        <v>48</v>
      </c>
      <c r="H108" s="166"/>
      <c r="I108" s="166"/>
      <c r="J108" s="41"/>
      <c r="K108" s="166" t="s">
        <v>72</v>
      </c>
      <c r="L108" s="166"/>
      <c r="M108" s="166"/>
    </row>
    <row r="109" spans="1:13" ht="16.5" customHeight="1" x14ac:dyDescent="0.5">
      <c r="E109" s="145"/>
      <c r="G109" s="167" t="s">
        <v>124</v>
      </c>
      <c r="H109" s="167"/>
      <c r="I109" s="167"/>
      <c r="K109" s="167" t="s">
        <v>124</v>
      </c>
      <c r="L109" s="167"/>
      <c r="M109" s="167"/>
    </row>
    <row r="110" spans="1:13" ht="16.5" customHeight="1" x14ac:dyDescent="0.5">
      <c r="E110" s="145"/>
      <c r="G110" s="72" t="s">
        <v>50</v>
      </c>
      <c r="H110" s="3"/>
      <c r="I110" s="46" t="s">
        <v>125</v>
      </c>
      <c r="K110" s="72" t="s">
        <v>50</v>
      </c>
      <c r="L110" s="3"/>
      <c r="M110" s="46" t="s">
        <v>125</v>
      </c>
    </row>
    <row r="111" spans="1:13" ht="16.5" customHeight="1" x14ac:dyDescent="0.5">
      <c r="E111" s="145"/>
      <c r="G111" s="72" t="s">
        <v>217</v>
      </c>
      <c r="I111" s="72" t="s">
        <v>32</v>
      </c>
      <c r="J111" s="3"/>
      <c r="K111" s="72" t="s">
        <v>217</v>
      </c>
      <c r="M111" s="72" t="s">
        <v>32</v>
      </c>
    </row>
    <row r="112" spans="1:13" ht="16.5" customHeight="1" x14ac:dyDescent="0.5">
      <c r="E112" s="71"/>
      <c r="F112" s="41"/>
      <c r="G112" s="72" t="s">
        <v>143</v>
      </c>
      <c r="H112" s="72"/>
      <c r="I112" s="72" t="s">
        <v>94</v>
      </c>
      <c r="J112" s="41"/>
      <c r="K112" s="72" t="s">
        <v>143</v>
      </c>
      <c r="L112" s="72"/>
      <c r="M112" s="72" t="s">
        <v>94</v>
      </c>
    </row>
    <row r="113" spans="1:13" ht="16.5" customHeight="1" x14ac:dyDescent="0.5">
      <c r="E113" s="152" t="s">
        <v>0</v>
      </c>
      <c r="F113" s="51"/>
      <c r="G113" s="49" t="s">
        <v>1</v>
      </c>
      <c r="H113" s="72"/>
      <c r="I113" s="49" t="s">
        <v>1</v>
      </c>
      <c r="J113" s="51"/>
      <c r="K113" s="49" t="s">
        <v>1</v>
      </c>
      <c r="L113" s="153"/>
      <c r="M113" s="49" t="s">
        <v>1</v>
      </c>
    </row>
    <row r="114" spans="1:13" ht="16.5" customHeight="1" x14ac:dyDescent="0.5">
      <c r="A114" s="157"/>
      <c r="E114" s="154"/>
      <c r="F114" s="51"/>
      <c r="G114" s="161"/>
      <c r="H114" s="72"/>
      <c r="I114" s="153"/>
      <c r="J114" s="51"/>
      <c r="K114" s="161"/>
      <c r="L114" s="153"/>
      <c r="M114" s="153"/>
    </row>
    <row r="115" spans="1:13" ht="16.5" customHeight="1" x14ac:dyDescent="0.5">
      <c r="A115" s="41"/>
      <c r="E115" s="145"/>
      <c r="G115" s="162"/>
      <c r="H115" s="3"/>
      <c r="I115" s="3"/>
      <c r="K115" s="162"/>
      <c r="L115" s="3"/>
      <c r="M115" s="3"/>
    </row>
    <row r="116" spans="1:13" ht="16.5" customHeight="1" x14ac:dyDescent="0.5">
      <c r="A116" s="157" t="s">
        <v>74</v>
      </c>
      <c r="E116" s="154"/>
      <c r="F116" s="51"/>
      <c r="G116" s="161"/>
      <c r="H116" s="72"/>
      <c r="I116" s="153"/>
      <c r="J116" s="51"/>
      <c r="K116" s="161"/>
      <c r="L116" s="153"/>
      <c r="M116" s="153"/>
    </row>
    <row r="117" spans="1:13" ht="16.5" customHeight="1" x14ac:dyDescent="0.5">
      <c r="E117" s="2"/>
      <c r="G117" s="162"/>
      <c r="H117" s="3"/>
      <c r="I117" s="3"/>
      <c r="K117" s="162"/>
      <c r="L117" s="3"/>
      <c r="M117" s="3"/>
    </row>
    <row r="118" spans="1:13" ht="16.5" customHeight="1" x14ac:dyDescent="0.5">
      <c r="A118" s="1" t="s">
        <v>18</v>
      </c>
      <c r="E118" s="2"/>
      <c r="G118" s="162"/>
      <c r="H118" s="3"/>
      <c r="I118" s="3"/>
      <c r="K118" s="162"/>
      <c r="L118" s="3"/>
      <c r="M118" s="3"/>
    </row>
    <row r="119" spans="1:13" ht="16.5" customHeight="1" x14ac:dyDescent="0.5">
      <c r="B119" s="1" t="s">
        <v>19</v>
      </c>
      <c r="E119" s="2"/>
      <c r="G119" s="162"/>
      <c r="H119" s="3"/>
      <c r="I119" s="3"/>
      <c r="K119" s="162"/>
      <c r="L119" s="3"/>
      <c r="M119" s="3"/>
    </row>
    <row r="120" spans="1:13" ht="16.5" customHeight="1" x14ac:dyDescent="0.5">
      <c r="C120" s="1" t="s">
        <v>155</v>
      </c>
      <c r="E120" s="2"/>
      <c r="G120" s="162"/>
      <c r="H120" s="3"/>
      <c r="I120" s="3"/>
      <c r="K120" s="162"/>
      <c r="L120" s="3"/>
      <c r="M120" s="3"/>
    </row>
    <row r="121" spans="1:13" ht="16.5" customHeight="1" thickBot="1" x14ac:dyDescent="0.55000000000000004">
      <c r="D121" s="1" t="s">
        <v>238</v>
      </c>
      <c r="E121" s="2"/>
      <c r="G121" s="98">
        <v>2000000000</v>
      </c>
      <c r="H121" s="3"/>
      <c r="I121" s="78">
        <v>2000000000</v>
      </c>
      <c r="K121" s="98">
        <v>2000000000</v>
      </c>
      <c r="L121" s="3"/>
      <c r="M121" s="78">
        <v>2000000000</v>
      </c>
    </row>
    <row r="122" spans="1:13" ht="16.5" customHeight="1" thickTop="1" x14ac:dyDescent="0.5">
      <c r="E122" s="2"/>
      <c r="G122" s="95"/>
      <c r="H122" s="3"/>
      <c r="I122" s="44"/>
      <c r="K122" s="95"/>
      <c r="L122" s="3"/>
      <c r="M122" s="44"/>
    </row>
    <row r="123" spans="1:13" ht="16.5" customHeight="1" x14ac:dyDescent="0.5">
      <c r="E123" s="2"/>
      <c r="G123" s="95"/>
      <c r="H123" s="3"/>
      <c r="I123" s="44"/>
      <c r="K123" s="95"/>
      <c r="L123" s="3"/>
      <c r="M123" s="44"/>
    </row>
    <row r="124" spans="1:13" ht="16.5" customHeight="1" x14ac:dyDescent="0.5">
      <c r="A124" s="160"/>
      <c r="B124" s="1" t="s">
        <v>83</v>
      </c>
      <c r="C124" s="160"/>
      <c r="E124" s="2"/>
      <c r="G124" s="162"/>
      <c r="H124" s="3"/>
      <c r="I124" s="3"/>
      <c r="K124" s="162"/>
      <c r="L124" s="3"/>
      <c r="M124" s="3"/>
    </row>
    <row r="125" spans="1:13" ht="16.5" customHeight="1" x14ac:dyDescent="0.5">
      <c r="A125" s="160"/>
      <c r="C125" s="1" t="s">
        <v>156</v>
      </c>
      <c r="E125" s="2"/>
      <c r="G125" s="162"/>
      <c r="H125" s="3"/>
      <c r="I125" s="3"/>
      <c r="K125" s="162"/>
      <c r="L125" s="3"/>
      <c r="M125" s="3"/>
    </row>
    <row r="126" spans="1:13" ht="16.5" customHeight="1" x14ac:dyDescent="0.5">
      <c r="A126" s="160"/>
      <c r="D126" s="1" t="s">
        <v>239</v>
      </c>
      <c r="E126" s="2">
        <v>19</v>
      </c>
      <c r="G126" s="162">
        <v>1480000000</v>
      </c>
      <c r="H126" s="3"/>
      <c r="I126" s="3">
        <v>1480000000</v>
      </c>
      <c r="K126" s="162">
        <v>1480000000</v>
      </c>
      <c r="L126" s="3"/>
      <c r="M126" s="3">
        <v>1480000000</v>
      </c>
    </row>
    <row r="127" spans="1:13" ht="16.5" customHeight="1" x14ac:dyDescent="0.5">
      <c r="A127" s="160"/>
      <c r="E127" s="2"/>
      <c r="G127" s="162"/>
      <c r="H127" s="3"/>
      <c r="I127" s="3"/>
      <c r="K127" s="162"/>
      <c r="L127" s="3"/>
      <c r="M127" s="3"/>
    </row>
    <row r="128" spans="1:13" ht="16.5" customHeight="1" x14ac:dyDescent="0.5">
      <c r="A128" s="160" t="s">
        <v>107</v>
      </c>
      <c r="E128" s="2">
        <v>19</v>
      </c>
      <c r="G128" s="95">
        <v>93663209</v>
      </c>
      <c r="H128" s="3"/>
      <c r="I128" s="3">
        <v>93663209</v>
      </c>
      <c r="J128" s="40"/>
      <c r="K128" s="159">
        <v>93663209</v>
      </c>
      <c r="L128" s="39"/>
      <c r="M128" s="39">
        <v>93663209</v>
      </c>
    </row>
    <row r="129" spans="1:13" ht="16.5" customHeight="1" x14ac:dyDescent="0.5">
      <c r="A129" s="160" t="s">
        <v>108</v>
      </c>
      <c r="E129" s="2"/>
      <c r="G129" s="162"/>
      <c r="H129" s="3"/>
      <c r="I129" s="3"/>
      <c r="K129" s="162"/>
      <c r="L129" s="3"/>
      <c r="M129" s="3"/>
    </row>
    <row r="130" spans="1:13" ht="16.5" customHeight="1" x14ac:dyDescent="0.5">
      <c r="A130" s="160"/>
      <c r="B130" s="1" t="s">
        <v>109</v>
      </c>
      <c r="E130" s="2"/>
      <c r="G130" s="95">
        <v>94712575</v>
      </c>
      <c r="H130" s="3"/>
      <c r="I130" s="39">
        <v>94712575</v>
      </c>
      <c r="K130" s="99">
        <v>0</v>
      </c>
      <c r="L130" s="3"/>
      <c r="M130" s="3">
        <v>0</v>
      </c>
    </row>
    <row r="131" spans="1:13" ht="16.5" customHeight="1" x14ac:dyDescent="0.5">
      <c r="A131" s="101" t="s">
        <v>20</v>
      </c>
      <c r="E131" s="2"/>
      <c r="G131" s="162"/>
      <c r="H131" s="3"/>
      <c r="I131" s="3"/>
      <c r="K131" s="162"/>
      <c r="L131" s="3"/>
      <c r="M131" s="3"/>
    </row>
    <row r="132" spans="1:13" ht="16.5" customHeight="1" x14ac:dyDescent="0.5">
      <c r="A132" s="101"/>
      <c r="B132" s="1" t="s">
        <v>146</v>
      </c>
      <c r="G132" s="163"/>
      <c r="K132" s="163"/>
    </row>
    <row r="133" spans="1:13" ht="16.5" customHeight="1" x14ac:dyDescent="0.5">
      <c r="A133" s="101"/>
      <c r="C133" s="1" t="s">
        <v>215</v>
      </c>
      <c r="E133" s="2">
        <v>20</v>
      </c>
      <c r="G133" s="95">
        <v>90500000</v>
      </c>
      <c r="H133" s="3"/>
      <c r="I133" s="4">
        <v>77000000</v>
      </c>
      <c r="K133" s="162">
        <v>90500000</v>
      </c>
      <c r="L133" s="3"/>
      <c r="M133" s="4">
        <v>77000000</v>
      </c>
    </row>
    <row r="134" spans="1:13" ht="16.5" customHeight="1" x14ac:dyDescent="0.5">
      <c r="B134" s="1" t="s">
        <v>21</v>
      </c>
      <c r="E134" s="2"/>
      <c r="G134" s="95">
        <v>344509077</v>
      </c>
      <c r="H134" s="44"/>
      <c r="I134" s="44">
        <v>350502734</v>
      </c>
      <c r="J134" s="33"/>
      <c r="K134" s="99">
        <v>282194571</v>
      </c>
      <c r="L134" s="44"/>
      <c r="M134" s="4">
        <v>246302496</v>
      </c>
    </row>
    <row r="135" spans="1:13" ht="16.5" customHeight="1" x14ac:dyDescent="0.5">
      <c r="A135" s="1" t="s">
        <v>135</v>
      </c>
      <c r="E135" s="2"/>
      <c r="G135" s="140">
        <v>-8301024</v>
      </c>
      <c r="H135" s="44"/>
      <c r="I135" s="42">
        <v>-3046750</v>
      </c>
      <c r="K135" s="96">
        <v>0</v>
      </c>
      <c r="L135" s="44"/>
      <c r="M135" s="52">
        <v>0</v>
      </c>
    </row>
    <row r="136" spans="1:13" ht="16.5" customHeight="1" x14ac:dyDescent="0.5">
      <c r="E136" s="2"/>
      <c r="G136" s="95"/>
      <c r="H136" s="44"/>
      <c r="I136" s="44"/>
      <c r="K136" s="99"/>
      <c r="L136" s="44"/>
      <c r="M136" s="4"/>
    </row>
    <row r="137" spans="1:13" ht="16.5" customHeight="1" x14ac:dyDescent="0.5">
      <c r="A137" s="41" t="s">
        <v>130</v>
      </c>
      <c r="E137" s="2"/>
      <c r="G137" s="95">
        <f>SUM(G126:G135)</f>
        <v>2095083837</v>
      </c>
      <c r="H137" s="44"/>
      <c r="I137" s="44">
        <f>SUM(I126:I135)</f>
        <v>2092831768</v>
      </c>
      <c r="K137" s="95">
        <f>SUM(K126:K135)</f>
        <v>1946357780</v>
      </c>
      <c r="L137" s="44"/>
      <c r="M137" s="44">
        <f>SUM(M126:M135)</f>
        <v>1896965705</v>
      </c>
    </row>
    <row r="138" spans="1:13" ht="16.5" customHeight="1" x14ac:dyDescent="0.5">
      <c r="B138" s="1" t="s">
        <v>69</v>
      </c>
      <c r="E138" s="2"/>
      <c r="G138" s="140">
        <f>'E9 EQ Con'!S32</f>
        <v>-1441356</v>
      </c>
      <c r="H138" s="44"/>
      <c r="I138" s="42">
        <v>-1078436</v>
      </c>
      <c r="K138" s="96">
        <v>0</v>
      </c>
      <c r="L138" s="44"/>
      <c r="M138" s="52">
        <v>0</v>
      </c>
    </row>
    <row r="139" spans="1:13" ht="16.5" customHeight="1" x14ac:dyDescent="0.5">
      <c r="A139" s="41"/>
      <c r="E139" s="2"/>
      <c r="G139" s="95"/>
      <c r="H139" s="44"/>
      <c r="I139" s="44"/>
      <c r="K139" s="99"/>
      <c r="L139" s="44"/>
      <c r="M139" s="4"/>
    </row>
    <row r="140" spans="1:13" ht="16.5" customHeight="1" x14ac:dyDescent="0.5">
      <c r="A140" s="41" t="s">
        <v>56</v>
      </c>
      <c r="E140" s="2"/>
      <c r="G140" s="140">
        <f>SUM(G137:G138)</f>
        <v>2093642481</v>
      </c>
      <c r="H140" s="44"/>
      <c r="I140" s="42">
        <f>SUM(I137:I138)</f>
        <v>2091753332</v>
      </c>
      <c r="K140" s="140">
        <f>SUM(K137:K138)</f>
        <v>1946357780</v>
      </c>
      <c r="L140" s="44"/>
      <c r="M140" s="42">
        <f>SUM(M137:M138)</f>
        <v>1896965705</v>
      </c>
    </row>
    <row r="141" spans="1:13" ht="16.5" customHeight="1" x14ac:dyDescent="0.5">
      <c r="A141" s="41"/>
      <c r="E141" s="2"/>
      <c r="G141" s="95"/>
      <c r="H141" s="44"/>
      <c r="I141" s="44"/>
      <c r="K141" s="95"/>
      <c r="L141" s="44"/>
      <c r="M141" s="44"/>
    </row>
    <row r="142" spans="1:13" ht="16.5" customHeight="1" thickBot="1" x14ac:dyDescent="0.55000000000000004">
      <c r="A142" s="41" t="s">
        <v>75</v>
      </c>
      <c r="B142" s="41"/>
      <c r="E142" s="145"/>
      <c r="G142" s="98">
        <f>+G140+G93</f>
        <v>3482212708</v>
      </c>
      <c r="H142" s="44"/>
      <c r="I142" s="78">
        <f>+I140+I93</f>
        <v>3447656082</v>
      </c>
      <c r="K142" s="98">
        <f>+K140+K93</f>
        <v>2957097056</v>
      </c>
      <c r="L142" s="44"/>
      <c r="M142" s="78">
        <f>+M140+M93</f>
        <v>2857766747</v>
      </c>
    </row>
    <row r="143" spans="1:13" ht="16.5" customHeight="1" thickTop="1" x14ac:dyDescent="0.5">
      <c r="A143" s="41"/>
      <c r="B143" s="41"/>
      <c r="E143" s="145"/>
      <c r="G143" s="44"/>
      <c r="H143" s="44"/>
      <c r="I143" s="44"/>
      <c r="K143" s="44"/>
      <c r="L143" s="44"/>
      <c r="M143" s="44"/>
    </row>
    <row r="144" spans="1:13" ht="16.5" customHeight="1" x14ac:dyDescent="0.5">
      <c r="A144" s="41"/>
      <c r="B144" s="41"/>
      <c r="E144" s="145"/>
      <c r="G144" s="44"/>
      <c r="H144" s="44"/>
      <c r="I144" s="44"/>
      <c r="K144" s="44"/>
      <c r="L144" s="44"/>
      <c r="M144" s="44"/>
    </row>
    <row r="145" spans="1:13" ht="16.5" customHeight="1" x14ac:dyDescent="0.5">
      <c r="A145" s="41"/>
      <c r="B145" s="41"/>
      <c r="E145" s="145"/>
      <c r="G145" s="44"/>
      <c r="H145" s="44"/>
      <c r="I145" s="44"/>
      <c r="K145" s="44"/>
      <c r="L145" s="44"/>
      <c r="M145" s="44"/>
    </row>
    <row r="146" spans="1:13" ht="16.5" customHeight="1" x14ac:dyDescent="0.5">
      <c r="A146" s="41"/>
      <c r="B146" s="41"/>
      <c r="E146" s="145"/>
      <c r="G146" s="44"/>
      <c r="H146" s="44"/>
      <c r="I146" s="44"/>
      <c r="K146" s="44"/>
      <c r="L146" s="44"/>
      <c r="M146" s="44"/>
    </row>
    <row r="147" spans="1:13" ht="16.5" customHeight="1" x14ac:dyDescent="0.5">
      <c r="A147" s="41"/>
      <c r="B147" s="41"/>
      <c r="E147" s="145"/>
      <c r="G147" s="44"/>
      <c r="H147" s="44"/>
      <c r="I147" s="44"/>
      <c r="K147" s="44"/>
      <c r="L147" s="44"/>
      <c r="M147" s="44"/>
    </row>
    <row r="148" spans="1:13" ht="16.5" customHeight="1" x14ac:dyDescent="0.5">
      <c r="A148" s="41"/>
      <c r="B148" s="41"/>
      <c r="E148" s="145"/>
      <c r="G148" s="44"/>
      <c r="H148" s="44"/>
      <c r="I148" s="44"/>
      <c r="K148" s="44"/>
      <c r="L148" s="44"/>
      <c r="M148" s="44"/>
    </row>
    <row r="149" spans="1:13" ht="16.5" customHeight="1" x14ac:dyDescent="0.5">
      <c r="A149" s="41"/>
      <c r="B149" s="41"/>
      <c r="E149" s="145"/>
      <c r="G149" s="44"/>
      <c r="H149" s="44"/>
      <c r="I149" s="44"/>
      <c r="K149" s="44"/>
      <c r="L149" s="44"/>
      <c r="M149" s="44"/>
    </row>
    <row r="150" spans="1:13" ht="16.5" customHeight="1" x14ac:dyDescent="0.5">
      <c r="A150" s="41"/>
      <c r="B150" s="41"/>
      <c r="E150" s="145"/>
      <c r="G150" s="44"/>
      <c r="H150" s="44"/>
      <c r="I150" s="44"/>
      <c r="K150" s="44"/>
      <c r="L150" s="44"/>
      <c r="M150" s="44"/>
    </row>
    <row r="151" spans="1:13" ht="9.75" customHeight="1" x14ac:dyDescent="0.5">
      <c r="A151" s="41"/>
      <c r="B151" s="41"/>
      <c r="E151" s="145"/>
      <c r="G151" s="44"/>
      <c r="H151" s="44"/>
      <c r="I151" s="44"/>
      <c r="K151" s="44"/>
      <c r="L151" s="44"/>
      <c r="M151" s="44"/>
    </row>
    <row r="152" spans="1:13" ht="22.15" customHeight="1" x14ac:dyDescent="0.5">
      <c r="A152" s="31" t="s">
        <v>76</v>
      </c>
      <c r="B152" s="31"/>
      <c r="C152" s="31"/>
      <c r="D152" s="31"/>
      <c r="E152" s="70"/>
      <c r="F152" s="31"/>
      <c r="G152" s="164"/>
      <c r="H152" s="164"/>
      <c r="I152" s="164"/>
      <c r="J152" s="164"/>
      <c r="K152" s="164"/>
      <c r="L152" s="164"/>
      <c r="M152" s="164"/>
    </row>
    <row r="154" spans="1:13" ht="16.5" customHeight="1" x14ac:dyDescent="0.5">
      <c r="G154" s="3"/>
      <c r="I154" s="3"/>
      <c r="K154" s="3"/>
      <c r="M154" s="3"/>
    </row>
  </sheetData>
  <mergeCells count="13">
    <mergeCell ref="G108:I108"/>
    <mergeCell ref="K108:M108"/>
    <mergeCell ref="G109:I109"/>
    <mergeCell ref="K109:M109"/>
    <mergeCell ref="G60:I60"/>
    <mergeCell ref="K60:M60"/>
    <mergeCell ref="G59:I59"/>
    <mergeCell ref="K59:M59"/>
    <mergeCell ref="G6:I6"/>
    <mergeCell ref="K6:M6"/>
    <mergeCell ref="G7:I7"/>
    <mergeCell ref="K7:M7"/>
    <mergeCell ref="A49:K49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53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view="pageBreakPreview" topLeftCell="A41" zoomScaleNormal="115" zoomScaleSheetLayoutView="100" workbookViewId="0">
      <selection activeCell="D52" sqref="D52"/>
    </sheetView>
  </sheetViews>
  <sheetFormatPr defaultColWidth="9.28515625" defaultRowHeight="15" customHeight="1" x14ac:dyDescent="0.5"/>
  <cols>
    <col min="1" max="3" width="1.42578125" style="5" customWidth="1"/>
    <col min="4" max="4" width="36" style="5" customWidth="1"/>
    <col min="5" max="5" width="4.5703125" style="5" customWidth="1"/>
    <col min="6" max="6" width="0.7109375" style="5" customWidth="1"/>
    <col min="7" max="7" width="11.7109375" style="7" customWidth="1"/>
    <col min="8" max="8" width="0.7109375" style="7" customWidth="1"/>
    <col min="9" max="9" width="11.7109375" style="7" customWidth="1"/>
    <col min="10" max="10" width="0.7109375" style="7" customWidth="1"/>
    <col min="11" max="11" width="11.7109375" style="7" customWidth="1"/>
    <col min="12" max="12" width="0.7109375" style="7" customWidth="1"/>
    <col min="13" max="13" width="11.7109375" style="7" customWidth="1"/>
    <col min="14" max="14" width="4.42578125" style="5" customWidth="1"/>
    <col min="15" max="16384" width="9.28515625" style="5"/>
  </cols>
  <sheetData>
    <row r="1" spans="1:13" s="1" customFormat="1" ht="14.65" customHeight="1" x14ac:dyDescent="0.5">
      <c r="A1" s="41" t="s">
        <v>147</v>
      </c>
      <c r="E1" s="145"/>
      <c r="G1" s="3"/>
      <c r="H1" s="3"/>
      <c r="I1" s="3"/>
      <c r="J1" s="3"/>
      <c r="K1" s="3"/>
      <c r="L1" s="3"/>
      <c r="M1" s="3"/>
    </row>
    <row r="2" spans="1:13" s="1" customFormat="1" ht="15" customHeight="1" x14ac:dyDescent="0.5">
      <c r="A2" s="41" t="s">
        <v>157</v>
      </c>
      <c r="E2" s="145"/>
      <c r="G2" s="3"/>
      <c r="H2" s="3"/>
      <c r="I2" s="3"/>
      <c r="J2" s="3"/>
      <c r="K2" s="3"/>
      <c r="L2" s="3"/>
      <c r="M2" s="3"/>
    </row>
    <row r="3" spans="1:13" s="1" customFormat="1" ht="15" customHeight="1" x14ac:dyDescent="0.5">
      <c r="A3" s="69" t="s">
        <v>218</v>
      </c>
      <c r="B3" s="31"/>
      <c r="C3" s="31"/>
      <c r="D3" s="31"/>
      <c r="E3" s="70"/>
      <c r="F3" s="31"/>
      <c r="G3" s="42"/>
      <c r="H3" s="42"/>
      <c r="I3" s="42"/>
      <c r="J3" s="42"/>
      <c r="K3" s="42"/>
      <c r="L3" s="42"/>
      <c r="M3" s="42"/>
    </row>
    <row r="4" spans="1:13" s="1" customFormat="1" ht="15" customHeight="1" x14ac:dyDescent="0.5">
      <c r="A4" s="43"/>
      <c r="B4" s="33"/>
      <c r="C4" s="33"/>
      <c r="D4" s="33"/>
      <c r="E4" s="2"/>
      <c r="F4" s="33"/>
      <c r="G4" s="44"/>
      <c r="H4" s="44"/>
      <c r="I4" s="44"/>
      <c r="J4" s="44"/>
      <c r="K4" s="44"/>
      <c r="L4" s="44"/>
      <c r="M4" s="44"/>
    </row>
    <row r="5" spans="1:13" s="1" customFormat="1" ht="15" customHeight="1" x14ac:dyDescent="0.5">
      <c r="E5" s="71"/>
      <c r="F5" s="41"/>
      <c r="G5" s="72"/>
      <c r="H5" s="72"/>
      <c r="I5" s="72"/>
      <c r="J5" s="72"/>
      <c r="K5" s="72"/>
      <c r="L5" s="72"/>
      <c r="M5" s="72"/>
    </row>
    <row r="6" spans="1:13" ht="15" customHeight="1" x14ac:dyDescent="0.5">
      <c r="A6" s="10"/>
      <c r="B6" s="11"/>
      <c r="C6" s="11"/>
      <c r="D6" s="11"/>
      <c r="E6" s="12"/>
      <c r="F6" s="11"/>
      <c r="G6" s="170" t="s">
        <v>48</v>
      </c>
      <c r="H6" s="170"/>
      <c r="I6" s="170"/>
      <c r="J6" s="15"/>
      <c r="K6" s="170" t="s">
        <v>72</v>
      </c>
      <c r="L6" s="170"/>
      <c r="M6" s="170"/>
    </row>
    <row r="7" spans="1:13" ht="15" customHeight="1" x14ac:dyDescent="0.5">
      <c r="A7" s="10"/>
      <c r="B7" s="11"/>
      <c r="C7" s="11"/>
      <c r="D7" s="11"/>
      <c r="E7" s="12"/>
      <c r="F7" s="11"/>
      <c r="G7" s="169" t="s">
        <v>49</v>
      </c>
      <c r="H7" s="169"/>
      <c r="I7" s="169"/>
      <c r="J7" s="15"/>
      <c r="K7" s="169" t="s">
        <v>49</v>
      </c>
      <c r="L7" s="169"/>
      <c r="M7" s="169"/>
    </row>
    <row r="8" spans="1:13" ht="15" customHeight="1" x14ac:dyDescent="0.5">
      <c r="E8" s="6"/>
      <c r="G8" s="15" t="s">
        <v>50</v>
      </c>
      <c r="H8" s="15"/>
      <c r="I8" s="15" t="s">
        <v>50</v>
      </c>
      <c r="J8" s="16"/>
      <c r="K8" s="15" t="s">
        <v>50</v>
      </c>
      <c r="L8" s="15"/>
      <c r="M8" s="15" t="s">
        <v>50</v>
      </c>
    </row>
    <row r="9" spans="1:13" ht="15" customHeight="1" x14ac:dyDescent="0.5">
      <c r="E9" s="14"/>
      <c r="F9" s="8"/>
      <c r="G9" s="15" t="s">
        <v>217</v>
      </c>
      <c r="H9" s="15"/>
      <c r="I9" s="15" t="s">
        <v>217</v>
      </c>
      <c r="J9" s="15"/>
      <c r="K9" s="15" t="s">
        <v>217</v>
      </c>
      <c r="L9" s="15"/>
      <c r="M9" s="15" t="s">
        <v>217</v>
      </c>
    </row>
    <row r="10" spans="1:13" ht="15" customHeight="1" x14ac:dyDescent="0.5">
      <c r="E10" s="6"/>
      <c r="G10" s="15" t="s">
        <v>143</v>
      </c>
      <c r="H10" s="15"/>
      <c r="I10" s="15" t="s">
        <v>94</v>
      </c>
      <c r="K10" s="15" t="s">
        <v>143</v>
      </c>
      <c r="L10" s="15"/>
      <c r="M10" s="15" t="s">
        <v>94</v>
      </c>
    </row>
    <row r="11" spans="1:13" ht="15" customHeight="1" x14ac:dyDescent="0.5">
      <c r="E11" s="6"/>
      <c r="F11" s="8"/>
      <c r="G11" s="17" t="s">
        <v>1</v>
      </c>
      <c r="H11" s="15"/>
      <c r="I11" s="17" t="s">
        <v>1</v>
      </c>
      <c r="J11" s="18"/>
      <c r="K11" s="17" t="s">
        <v>1</v>
      </c>
      <c r="L11" s="15"/>
      <c r="M11" s="17" t="s">
        <v>1</v>
      </c>
    </row>
    <row r="12" spans="1:13" ht="10.15" customHeight="1" x14ac:dyDescent="0.5">
      <c r="A12" s="19"/>
      <c r="E12" s="6"/>
      <c r="G12" s="85"/>
      <c r="I12" s="20"/>
      <c r="K12" s="85"/>
      <c r="M12" s="20"/>
    </row>
    <row r="13" spans="1:13" ht="15" customHeight="1" x14ac:dyDescent="0.5">
      <c r="A13" s="5" t="s">
        <v>158</v>
      </c>
      <c r="E13" s="6"/>
      <c r="G13" s="85">
        <v>668360223</v>
      </c>
      <c r="I13" s="79">
        <v>655546710</v>
      </c>
      <c r="J13" s="21"/>
      <c r="K13" s="85">
        <v>502890136</v>
      </c>
      <c r="L13" s="5"/>
      <c r="M13" s="79">
        <v>458749015</v>
      </c>
    </row>
    <row r="14" spans="1:13" ht="15" customHeight="1" x14ac:dyDescent="0.5">
      <c r="A14" s="19" t="s">
        <v>118</v>
      </c>
      <c r="E14" s="6"/>
      <c r="G14" s="86">
        <v>17708576</v>
      </c>
      <c r="I14" s="80">
        <v>24398745</v>
      </c>
      <c r="J14" s="21"/>
      <c r="K14" s="86">
        <v>0</v>
      </c>
      <c r="L14" s="5"/>
      <c r="M14" s="80">
        <v>0</v>
      </c>
    </row>
    <row r="15" spans="1:13" ht="10.15" customHeight="1" x14ac:dyDescent="0.5">
      <c r="A15" s="19"/>
      <c r="E15" s="6"/>
      <c r="G15" s="85"/>
      <c r="I15" s="20"/>
      <c r="K15" s="85"/>
      <c r="M15" s="20"/>
    </row>
    <row r="16" spans="1:13" ht="15" customHeight="1" x14ac:dyDescent="0.5">
      <c r="A16" s="23" t="s">
        <v>120</v>
      </c>
      <c r="E16" s="6"/>
      <c r="G16" s="86">
        <f>SUM(G13:G14)</f>
        <v>686068799</v>
      </c>
      <c r="I16" s="22">
        <f>SUM(I13:I14)</f>
        <v>679945455</v>
      </c>
      <c r="K16" s="86">
        <f>SUM(K13:K14)</f>
        <v>502890136</v>
      </c>
      <c r="M16" s="22">
        <f>SUM(M13:M14)</f>
        <v>458749015</v>
      </c>
    </row>
    <row r="17" spans="1:14" ht="12.4" customHeight="1" x14ac:dyDescent="0.5">
      <c r="A17" s="23"/>
      <c r="E17" s="6"/>
      <c r="G17" s="85"/>
      <c r="H17" s="13"/>
      <c r="I17" s="20"/>
      <c r="J17" s="13"/>
      <c r="K17" s="85"/>
      <c r="L17" s="13"/>
      <c r="M17" s="20"/>
    </row>
    <row r="18" spans="1:14" ht="15" customHeight="1" x14ac:dyDescent="0.5">
      <c r="A18" s="5" t="s">
        <v>131</v>
      </c>
      <c r="E18" s="6"/>
      <c r="G18" s="85">
        <v>-396548085</v>
      </c>
      <c r="I18" s="82">
        <v>-413709194</v>
      </c>
      <c r="J18" s="21"/>
      <c r="K18" s="85">
        <v>-307087559</v>
      </c>
      <c r="L18" s="5"/>
      <c r="M18" s="20">
        <v>-308920501</v>
      </c>
    </row>
    <row r="19" spans="1:14" ht="15" customHeight="1" x14ac:dyDescent="0.5">
      <c r="A19" s="19" t="s">
        <v>121</v>
      </c>
      <c r="E19" s="6"/>
      <c r="G19" s="86">
        <v>-21643063</v>
      </c>
      <c r="I19" s="80">
        <v>-29726193</v>
      </c>
      <c r="J19" s="21"/>
      <c r="K19" s="86">
        <v>0</v>
      </c>
      <c r="L19" s="5"/>
      <c r="M19" s="22">
        <v>0</v>
      </c>
    </row>
    <row r="20" spans="1:14" ht="10.15" customHeight="1" x14ac:dyDescent="0.5">
      <c r="A20" s="19"/>
      <c r="E20" s="6"/>
      <c r="G20" s="85"/>
      <c r="H20" s="13"/>
      <c r="I20" s="20"/>
      <c r="J20" s="13"/>
      <c r="K20" s="85"/>
      <c r="L20" s="13"/>
      <c r="M20" s="20"/>
    </row>
    <row r="21" spans="1:14" ht="15" customHeight="1" x14ac:dyDescent="0.5">
      <c r="A21" s="23" t="s">
        <v>122</v>
      </c>
      <c r="G21" s="86">
        <f>SUM(G18:G19)</f>
        <v>-418191148</v>
      </c>
      <c r="H21" s="5"/>
      <c r="I21" s="22">
        <f>SUM(I18:I19)</f>
        <v>-443435387</v>
      </c>
      <c r="J21" s="5"/>
      <c r="K21" s="86">
        <f>SUM(K18:K19)</f>
        <v>-307087559</v>
      </c>
      <c r="L21" s="5"/>
      <c r="M21" s="22">
        <f>SUM(M18:M19)</f>
        <v>-308920501</v>
      </c>
    </row>
    <row r="22" spans="1:14" ht="12.4" customHeight="1" x14ac:dyDescent="0.5">
      <c r="A22" s="10"/>
      <c r="B22" s="11"/>
      <c r="C22" s="11"/>
      <c r="D22" s="11"/>
      <c r="E22" s="12"/>
      <c r="F22" s="11"/>
      <c r="G22" s="87"/>
      <c r="H22" s="13"/>
      <c r="J22" s="13"/>
      <c r="K22" s="87"/>
      <c r="L22" s="13"/>
    </row>
    <row r="23" spans="1:14" ht="15" customHeight="1" x14ac:dyDescent="0.5">
      <c r="A23" s="8" t="s">
        <v>22</v>
      </c>
      <c r="E23" s="6"/>
      <c r="G23" s="87">
        <f>SUM(G21,G16)</f>
        <v>267877651</v>
      </c>
      <c r="I23" s="7">
        <f>SUM(I21,I16)</f>
        <v>236510068</v>
      </c>
      <c r="K23" s="87">
        <f t="shared" ref="K23:M23" si="0">SUM(K21,K16)</f>
        <v>195802577</v>
      </c>
      <c r="M23" s="7">
        <f t="shared" si="0"/>
        <v>149828514</v>
      </c>
    </row>
    <row r="24" spans="1:14" ht="15" customHeight="1" x14ac:dyDescent="0.5">
      <c r="A24" s="5" t="s">
        <v>55</v>
      </c>
      <c r="E24" s="6"/>
      <c r="G24" s="85">
        <v>1977160</v>
      </c>
      <c r="H24" s="13"/>
      <c r="I24" s="81">
        <v>1055659</v>
      </c>
      <c r="J24" s="13"/>
      <c r="K24" s="85">
        <v>10676726</v>
      </c>
      <c r="L24" s="13"/>
      <c r="M24" s="81">
        <v>13181447</v>
      </c>
    </row>
    <row r="25" spans="1:14" ht="15" customHeight="1" x14ac:dyDescent="0.5">
      <c r="A25" s="5" t="s">
        <v>23</v>
      </c>
      <c r="E25" s="6"/>
      <c r="G25" s="85">
        <v>-45408844</v>
      </c>
      <c r="H25" s="20"/>
      <c r="I25" s="82">
        <v>-49985839</v>
      </c>
      <c r="J25" s="20"/>
      <c r="K25" s="88">
        <v>-33162013</v>
      </c>
      <c r="M25" s="82">
        <v>-36903130</v>
      </c>
    </row>
    <row r="26" spans="1:14" ht="15" customHeight="1" x14ac:dyDescent="0.5">
      <c r="A26" s="5" t="s">
        <v>24</v>
      </c>
      <c r="E26" s="6"/>
      <c r="G26" s="85">
        <v>-99848299</v>
      </c>
      <c r="H26" s="20"/>
      <c r="I26" s="82">
        <v>-105831127</v>
      </c>
      <c r="J26" s="20"/>
      <c r="K26" s="85">
        <v>-55983873</v>
      </c>
      <c r="L26" s="13"/>
      <c r="M26" s="82">
        <v>-66904750</v>
      </c>
    </row>
    <row r="27" spans="1:14" ht="12.4" customHeight="1" x14ac:dyDescent="0.5">
      <c r="A27" s="5" t="s">
        <v>25</v>
      </c>
      <c r="E27" s="6"/>
      <c r="G27" s="86">
        <v>-7659439</v>
      </c>
      <c r="I27" s="83">
        <v>-4988660</v>
      </c>
      <c r="K27" s="86">
        <v>-5253847</v>
      </c>
      <c r="M27" s="83">
        <v>-2740476</v>
      </c>
    </row>
    <row r="28" spans="1:14" ht="15" customHeight="1" x14ac:dyDescent="0.5">
      <c r="E28" s="6"/>
      <c r="G28" s="89"/>
      <c r="I28" s="25"/>
      <c r="K28" s="89"/>
      <c r="M28" s="25"/>
    </row>
    <row r="29" spans="1:14" ht="15" customHeight="1" x14ac:dyDescent="0.5">
      <c r="A29" s="8" t="s">
        <v>30</v>
      </c>
      <c r="E29" s="6"/>
      <c r="G29" s="89">
        <f>SUM(G23:G27)</f>
        <v>116938229</v>
      </c>
      <c r="I29" s="25">
        <f>SUM(I23:I27)</f>
        <v>76760101</v>
      </c>
      <c r="K29" s="89">
        <f>SUM(K23:K27)</f>
        <v>112079570</v>
      </c>
      <c r="M29" s="25">
        <f>SUM(M23:M27)</f>
        <v>56461605</v>
      </c>
    </row>
    <row r="30" spans="1:14" ht="12.4" customHeight="1" x14ac:dyDescent="0.5">
      <c r="A30" s="5" t="s">
        <v>26</v>
      </c>
      <c r="E30" s="6"/>
      <c r="G30" s="86">
        <v>-10963568</v>
      </c>
      <c r="H30" s="13"/>
      <c r="I30" s="22">
        <v>-14937717</v>
      </c>
      <c r="J30" s="13"/>
      <c r="K30" s="86">
        <v>-8972873</v>
      </c>
      <c r="M30" s="22">
        <v>-11180624</v>
      </c>
    </row>
    <row r="31" spans="1:14" s="11" customFormat="1" ht="10.15" customHeight="1" x14ac:dyDescent="0.5">
      <c r="A31" s="5"/>
      <c r="B31" s="5"/>
      <c r="C31" s="5"/>
      <c r="D31" s="5"/>
      <c r="E31" s="6"/>
      <c r="F31" s="5"/>
      <c r="G31" s="90"/>
      <c r="H31" s="7"/>
      <c r="I31" s="13"/>
      <c r="J31" s="7"/>
      <c r="K31" s="90"/>
      <c r="L31" s="7"/>
      <c r="M31" s="13"/>
      <c r="N31" s="5"/>
    </row>
    <row r="32" spans="1:14" ht="15" customHeight="1" thickBot="1" x14ac:dyDescent="0.55000000000000004">
      <c r="A32" s="10" t="s">
        <v>77</v>
      </c>
      <c r="B32" s="11"/>
      <c r="C32" s="11"/>
      <c r="D32" s="11"/>
      <c r="E32" s="12"/>
      <c r="F32" s="11"/>
      <c r="G32" s="91">
        <f>SUM(G28:G30)</f>
        <v>105974661</v>
      </c>
      <c r="H32" s="13"/>
      <c r="I32" s="74">
        <f>SUM(I28:I30)</f>
        <v>61822384</v>
      </c>
      <c r="J32" s="13"/>
      <c r="K32" s="91">
        <f>SUM(K28:K30)</f>
        <v>103106697</v>
      </c>
      <c r="L32" s="13"/>
      <c r="M32" s="74">
        <f>SUM(M28:M30)</f>
        <v>45280981</v>
      </c>
      <c r="N32" s="11"/>
    </row>
    <row r="33" spans="1:13" ht="15" customHeight="1" thickTop="1" x14ac:dyDescent="0.5">
      <c r="A33" s="10"/>
      <c r="B33" s="11"/>
      <c r="C33" s="11"/>
      <c r="D33" s="11"/>
      <c r="E33" s="12"/>
      <c r="F33" s="11"/>
      <c r="G33" s="165"/>
      <c r="H33" s="13"/>
      <c r="J33" s="13"/>
      <c r="K33" s="87"/>
      <c r="L33" s="13"/>
    </row>
    <row r="34" spans="1:13" ht="15" customHeight="1" x14ac:dyDescent="0.5">
      <c r="A34" s="8" t="s">
        <v>63</v>
      </c>
      <c r="E34" s="6"/>
      <c r="G34" s="165"/>
      <c r="K34" s="87"/>
    </row>
    <row r="35" spans="1:13" ht="15" customHeight="1" x14ac:dyDescent="0.5">
      <c r="A35" s="26" t="s">
        <v>132</v>
      </c>
      <c r="E35" s="6"/>
      <c r="G35" s="87"/>
      <c r="K35" s="87"/>
    </row>
    <row r="36" spans="1:13" ht="12.4" customHeight="1" x14ac:dyDescent="0.5">
      <c r="B36" s="5" t="s">
        <v>65</v>
      </c>
      <c r="E36" s="12"/>
      <c r="F36" s="11"/>
      <c r="G36" s="86">
        <v>-1267767</v>
      </c>
      <c r="H36" s="13"/>
      <c r="I36" s="22">
        <v>-625894</v>
      </c>
      <c r="J36" s="13"/>
      <c r="K36" s="92">
        <v>0</v>
      </c>
      <c r="L36" s="13"/>
      <c r="M36" s="9">
        <v>0</v>
      </c>
    </row>
    <row r="37" spans="1:13" ht="10.15" customHeight="1" x14ac:dyDescent="0.5">
      <c r="E37" s="12"/>
      <c r="F37" s="11"/>
      <c r="G37" s="85"/>
      <c r="H37" s="13"/>
      <c r="I37" s="20"/>
      <c r="J37" s="13"/>
      <c r="K37" s="90"/>
      <c r="L37" s="13"/>
      <c r="M37" s="13"/>
    </row>
    <row r="38" spans="1:13" ht="15" customHeight="1" x14ac:dyDescent="0.5">
      <c r="B38" s="5" t="s">
        <v>66</v>
      </c>
      <c r="E38" s="12"/>
      <c r="F38" s="11"/>
      <c r="G38" s="87"/>
      <c r="H38" s="13"/>
      <c r="J38" s="13"/>
      <c r="K38" s="87"/>
      <c r="L38" s="13"/>
    </row>
    <row r="39" spans="1:13" ht="12.4" customHeight="1" x14ac:dyDescent="0.5">
      <c r="C39" s="5" t="s">
        <v>64</v>
      </c>
      <c r="E39" s="12"/>
      <c r="F39" s="11"/>
      <c r="G39" s="92">
        <f>SUM(G36:G38)</f>
        <v>-1267767</v>
      </c>
      <c r="H39" s="13"/>
      <c r="I39" s="9">
        <f>SUM(I36:I38)</f>
        <v>-625894</v>
      </c>
      <c r="J39" s="13"/>
      <c r="K39" s="92">
        <v>0</v>
      </c>
      <c r="L39" s="13"/>
      <c r="M39" s="9">
        <v>0</v>
      </c>
    </row>
    <row r="40" spans="1:13" ht="10.15" customHeight="1" x14ac:dyDescent="0.5">
      <c r="E40" s="12"/>
      <c r="F40" s="11"/>
      <c r="G40" s="90"/>
      <c r="H40" s="13"/>
      <c r="I40" s="13"/>
      <c r="J40" s="13"/>
      <c r="K40" s="90"/>
      <c r="L40" s="13"/>
      <c r="M40" s="13"/>
    </row>
    <row r="41" spans="1:13" ht="12.4" customHeight="1" x14ac:dyDescent="0.5">
      <c r="A41" s="8" t="s">
        <v>133</v>
      </c>
      <c r="B41" s="8"/>
      <c r="C41" s="8"/>
      <c r="D41" s="8"/>
      <c r="E41" s="12"/>
      <c r="F41" s="11"/>
      <c r="G41" s="92">
        <f>G39</f>
        <v>-1267767</v>
      </c>
      <c r="H41" s="13"/>
      <c r="I41" s="9">
        <f>I39</f>
        <v>-625894</v>
      </c>
      <c r="J41" s="13"/>
      <c r="K41" s="92">
        <f>K39</f>
        <v>0</v>
      </c>
      <c r="L41" s="13"/>
      <c r="M41" s="9">
        <f>M39</f>
        <v>0</v>
      </c>
    </row>
    <row r="42" spans="1:13" ht="10.15" customHeight="1" x14ac:dyDescent="0.5">
      <c r="A42" s="8"/>
      <c r="B42" s="8"/>
      <c r="C42" s="8"/>
      <c r="D42" s="8"/>
      <c r="E42" s="12"/>
      <c r="F42" s="11"/>
      <c r="G42" s="87"/>
      <c r="H42" s="13"/>
      <c r="J42" s="13"/>
      <c r="K42" s="87"/>
      <c r="L42" s="13"/>
    </row>
    <row r="43" spans="1:13" ht="12.4" customHeight="1" thickBot="1" x14ac:dyDescent="0.55000000000000004">
      <c r="A43" s="8" t="s">
        <v>78</v>
      </c>
      <c r="E43" s="12"/>
      <c r="F43" s="11"/>
      <c r="G43" s="93">
        <f>SUM(G32,G41)</f>
        <v>104706894</v>
      </c>
      <c r="H43" s="13"/>
      <c r="I43" s="75">
        <f>SUM(I32,I41)</f>
        <v>61196490</v>
      </c>
      <c r="J43" s="13"/>
      <c r="K43" s="93">
        <f>SUM(K32,K41)</f>
        <v>103106697</v>
      </c>
      <c r="L43" s="13"/>
      <c r="M43" s="75">
        <f>SUM(M32,M41)</f>
        <v>45280981</v>
      </c>
    </row>
    <row r="44" spans="1:13" ht="15" customHeight="1" thickTop="1" x14ac:dyDescent="0.5">
      <c r="A44" s="10"/>
      <c r="B44" s="11"/>
      <c r="C44" s="11"/>
      <c r="D44" s="11"/>
      <c r="E44" s="12"/>
      <c r="F44" s="11"/>
      <c r="G44" s="87"/>
      <c r="H44" s="13"/>
      <c r="J44" s="13"/>
      <c r="K44" s="87"/>
      <c r="L44" s="13"/>
    </row>
    <row r="45" spans="1:13" ht="15" customHeight="1" x14ac:dyDescent="0.5">
      <c r="A45" s="10" t="s">
        <v>67</v>
      </c>
      <c r="B45" s="11"/>
      <c r="C45" s="11"/>
      <c r="D45" s="11"/>
      <c r="E45" s="12"/>
      <c r="F45" s="11"/>
      <c r="G45" s="87"/>
      <c r="H45" s="13"/>
      <c r="J45" s="13"/>
      <c r="K45" s="87"/>
      <c r="L45" s="13"/>
    </row>
    <row r="46" spans="1:13" ht="15" customHeight="1" x14ac:dyDescent="0.5">
      <c r="A46" s="5" t="s">
        <v>68</v>
      </c>
      <c r="E46" s="12"/>
      <c r="F46" s="11"/>
      <c r="G46" s="87">
        <f>G32-G48-G49</f>
        <v>105915626</v>
      </c>
      <c r="H46" s="13"/>
      <c r="I46" s="7">
        <f>I32-I48-I49</f>
        <v>61707267</v>
      </c>
      <c r="J46" s="13"/>
      <c r="K46" s="87">
        <f>K32-K48-K49</f>
        <v>103106697</v>
      </c>
      <c r="L46" s="13"/>
      <c r="M46" s="7">
        <f>M32-M48-M49</f>
        <v>45280981</v>
      </c>
    </row>
    <row r="47" spans="1:13" ht="15" customHeight="1" x14ac:dyDescent="0.5">
      <c r="A47" s="5" t="s">
        <v>159</v>
      </c>
      <c r="G47" s="94"/>
      <c r="H47" s="5"/>
      <c r="I47" s="5"/>
      <c r="J47" s="5"/>
      <c r="K47" s="94"/>
      <c r="L47" s="5"/>
      <c r="M47" s="5"/>
    </row>
    <row r="48" spans="1:13" ht="15" customHeight="1" x14ac:dyDescent="0.5">
      <c r="B48" s="5" t="s">
        <v>160</v>
      </c>
      <c r="E48" s="6"/>
      <c r="G48" s="90"/>
      <c r="H48" s="5"/>
      <c r="I48" s="13"/>
      <c r="J48" s="5"/>
      <c r="K48" s="90"/>
      <c r="L48" s="5"/>
      <c r="M48" s="13"/>
    </row>
    <row r="49" spans="1:13" ht="12.4" customHeight="1" x14ac:dyDescent="0.5">
      <c r="A49" s="5" t="s">
        <v>69</v>
      </c>
      <c r="E49" s="12"/>
      <c r="F49" s="11"/>
      <c r="G49" s="86">
        <v>59035</v>
      </c>
      <c r="H49" s="13"/>
      <c r="I49" s="22">
        <v>115117</v>
      </c>
      <c r="J49" s="13"/>
      <c r="K49" s="92">
        <v>0</v>
      </c>
      <c r="L49" s="13"/>
      <c r="M49" s="9">
        <v>0</v>
      </c>
    </row>
    <row r="50" spans="1:13" ht="15" customHeight="1" x14ac:dyDescent="0.5">
      <c r="A50" s="10"/>
      <c r="B50" s="11"/>
      <c r="C50" s="11"/>
      <c r="D50" s="11"/>
      <c r="E50" s="12"/>
      <c r="F50" s="11"/>
      <c r="G50" s="87"/>
      <c r="H50" s="13"/>
      <c r="J50" s="13"/>
      <c r="K50" s="87"/>
      <c r="L50" s="13"/>
    </row>
    <row r="51" spans="1:13" ht="15" customHeight="1" thickBot="1" x14ac:dyDescent="0.55000000000000004">
      <c r="A51" s="10"/>
      <c r="B51" s="11"/>
      <c r="C51" s="11"/>
      <c r="D51" s="11"/>
      <c r="E51" s="12"/>
      <c r="F51" s="11"/>
      <c r="G51" s="93">
        <f>SUM(G46:G49)</f>
        <v>105974661</v>
      </c>
      <c r="H51" s="13"/>
      <c r="I51" s="75">
        <f>SUM(I46:I49)</f>
        <v>61822384</v>
      </c>
      <c r="J51" s="13"/>
      <c r="K51" s="93">
        <f>SUM(K46:K49)</f>
        <v>103106697</v>
      </c>
      <c r="L51" s="13"/>
      <c r="M51" s="75">
        <f>SUM(M46:M49)</f>
        <v>45280981</v>
      </c>
    </row>
    <row r="52" spans="1:13" ht="15" customHeight="1" thickTop="1" x14ac:dyDescent="0.5">
      <c r="A52" s="10"/>
      <c r="B52" s="11"/>
      <c r="C52" s="11"/>
      <c r="D52" s="11"/>
      <c r="E52" s="12"/>
      <c r="F52" s="11"/>
      <c r="G52" s="13"/>
      <c r="H52" s="13"/>
      <c r="I52" s="13"/>
      <c r="J52" s="13"/>
      <c r="K52" s="13"/>
      <c r="L52" s="13"/>
      <c r="M52" s="13"/>
    </row>
    <row r="53" spans="1:13" ht="15" customHeight="1" x14ac:dyDescent="0.5">
      <c r="A53" s="10"/>
      <c r="B53" s="11"/>
      <c r="C53" s="11"/>
      <c r="D53" s="11"/>
      <c r="E53" s="12"/>
      <c r="F53" s="11"/>
      <c r="G53" s="13"/>
      <c r="H53" s="13"/>
      <c r="I53" s="13"/>
      <c r="J53" s="13"/>
      <c r="K53" s="13"/>
      <c r="L53" s="13"/>
      <c r="M53" s="13"/>
    </row>
    <row r="54" spans="1:13" ht="15" customHeight="1" x14ac:dyDescent="0.5">
      <c r="A54" s="10"/>
      <c r="B54" s="11"/>
      <c r="C54" s="11"/>
      <c r="D54" s="11"/>
      <c r="E54" s="12"/>
      <c r="F54" s="11"/>
      <c r="G54" s="13"/>
      <c r="H54" s="13"/>
      <c r="I54" s="13"/>
      <c r="J54" s="13"/>
      <c r="K54" s="13"/>
      <c r="L54" s="13"/>
      <c r="M54" s="13"/>
    </row>
    <row r="55" spans="1:13" ht="10.5" customHeight="1" x14ac:dyDescent="0.5">
      <c r="A55" s="10"/>
      <c r="B55" s="11"/>
      <c r="C55" s="11"/>
      <c r="D55" s="11"/>
      <c r="E55" s="12"/>
      <c r="F55" s="11"/>
      <c r="H55" s="13"/>
      <c r="J55" s="13"/>
      <c r="L55" s="13"/>
    </row>
    <row r="56" spans="1:13" s="1" customFormat="1" ht="22.15" customHeight="1" x14ac:dyDescent="0.5">
      <c r="A56" s="31" t="s">
        <v>76</v>
      </c>
      <c r="B56" s="31"/>
      <c r="C56" s="31"/>
      <c r="D56" s="31"/>
      <c r="E56" s="70"/>
      <c r="F56" s="31"/>
      <c r="G56" s="42"/>
      <c r="H56" s="42"/>
      <c r="I56" s="42"/>
      <c r="J56" s="42"/>
      <c r="K56" s="42"/>
      <c r="L56" s="42"/>
      <c r="M56" s="42"/>
    </row>
    <row r="57" spans="1:13" s="1" customFormat="1" ht="15" customHeight="1" x14ac:dyDescent="0.5">
      <c r="A57" s="41" t="str">
        <f>A1</f>
        <v>R&amp;B Food Supply Public Company Limited</v>
      </c>
      <c r="E57" s="145"/>
      <c r="G57" s="3"/>
      <c r="H57" s="3"/>
      <c r="I57" s="3"/>
      <c r="J57" s="3"/>
      <c r="K57" s="3"/>
      <c r="L57" s="3"/>
      <c r="M57" s="3"/>
    </row>
    <row r="58" spans="1:13" s="1" customFormat="1" ht="15" customHeight="1" x14ac:dyDescent="0.5">
      <c r="A58" s="41" t="s">
        <v>157</v>
      </c>
      <c r="E58" s="145"/>
      <c r="G58" s="3"/>
      <c r="H58" s="3"/>
      <c r="I58" s="3"/>
      <c r="J58" s="3"/>
      <c r="K58" s="3"/>
      <c r="L58" s="3"/>
      <c r="M58" s="3"/>
    </row>
    <row r="59" spans="1:13" s="1" customFormat="1" ht="15" customHeight="1" x14ac:dyDescent="0.5">
      <c r="A59" s="69" t="s">
        <v>218</v>
      </c>
      <c r="B59" s="31"/>
      <c r="C59" s="31"/>
      <c r="D59" s="31"/>
      <c r="E59" s="70"/>
      <c r="F59" s="31"/>
      <c r="G59" s="42"/>
      <c r="H59" s="42"/>
      <c r="I59" s="42"/>
      <c r="J59" s="42"/>
      <c r="K59" s="42"/>
      <c r="L59" s="42"/>
      <c r="M59" s="42"/>
    </row>
    <row r="60" spans="1:13" ht="15" customHeight="1" x14ac:dyDescent="0.5">
      <c r="A60" s="10"/>
      <c r="B60" s="11"/>
      <c r="C60" s="11"/>
      <c r="D60" s="11"/>
      <c r="E60" s="12"/>
      <c r="F60" s="11"/>
      <c r="G60" s="13"/>
      <c r="H60" s="13"/>
      <c r="I60" s="13"/>
      <c r="J60" s="13"/>
      <c r="K60" s="13"/>
      <c r="L60" s="13"/>
      <c r="M60" s="13"/>
    </row>
    <row r="61" spans="1:13" ht="15" customHeight="1" x14ac:dyDescent="0.5">
      <c r="E61" s="14"/>
      <c r="F61" s="8"/>
      <c r="G61" s="15"/>
      <c r="H61" s="15"/>
      <c r="I61" s="15"/>
      <c r="J61" s="15"/>
      <c r="K61" s="15"/>
      <c r="L61" s="15"/>
      <c r="M61" s="15"/>
    </row>
    <row r="62" spans="1:13" ht="15" customHeight="1" x14ac:dyDescent="0.5">
      <c r="A62" s="10"/>
      <c r="B62" s="11"/>
      <c r="C62" s="11"/>
      <c r="D62" s="11"/>
      <c r="E62" s="12"/>
      <c r="F62" s="11"/>
      <c r="G62" s="170" t="s">
        <v>48</v>
      </c>
      <c r="H62" s="170"/>
      <c r="I62" s="170"/>
      <c r="J62" s="15"/>
      <c r="K62" s="170" t="s">
        <v>72</v>
      </c>
      <c r="L62" s="170"/>
      <c r="M62" s="170"/>
    </row>
    <row r="63" spans="1:13" ht="15" customHeight="1" x14ac:dyDescent="0.5">
      <c r="A63" s="10"/>
      <c r="B63" s="11"/>
      <c r="C63" s="11"/>
      <c r="D63" s="11"/>
      <c r="E63" s="12"/>
      <c r="F63" s="11"/>
      <c r="G63" s="169" t="s">
        <v>49</v>
      </c>
      <c r="H63" s="169"/>
      <c r="I63" s="169"/>
      <c r="J63" s="15"/>
      <c r="K63" s="169" t="s">
        <v>49</v>
      </c>
      <c r="L63" s="169"/>
      <c r="M63" s="169"/>
    </row>
    <row r="64" spans="1:13" ht="15" customHeight="1" x14ac:dyDescent="0.5">
      <c r="E64" s="6"/>
      <c r="G64" s="15" t="s">
        <v>50</v>
      </c>
      <c r="H64" s="15"/>
      <c r="I64" s="15" t="s">
        <v>50</v>
      </c>
      <c r="J64" s="16"/>
      <c r="K64" s="15" t="s">
        <v>50</v>
      </c>
      <c r="L64" s="15"/>
      <c r="M64" s="15" t="s">
        <v>50</v>
      </c>
    </row>
    <row r="65" spans="1:13" ht="15" customHeight="1" x14ac:dyDescent="0.5">
      <c r="E65" s="14"/>
      <c r="F65" s="8"/>
      <c r="G65" s="15" t="s">
        <v>217</v>
      </c>
      <c r="H65" s="15"/>
      <c r="I65" s="15" t="s">
        <v>217</v>
      </c>
      <c r="J65" s="15"/>
      <c r="K65" s="15" t="s">
        <v>217</v>
      </c>
      <c r="L65" s="15"/>
      <c r="M65" s="15" t="s">
        <v>217</v>
      </c>
    </row>
    <row r="66" spans="1:13" ht="15" customHeight="1" x14ac:dyDescent="0.5">
      <c r="E66" s="6"/>
      <c r="G66" s="15" t="s">
        <v>143</v>
      </c>
      <c r="H66" s="15"/>
      <c r="I66" s="15" t="s">
        <v>94</v>
      </c>
      <c r="K66" s="15" t="s">
        <v>143</v>
      </c>
      <c r="L66" s="15"/>
      <c r="M66" s="15" t="s">
        <v>94</v>
      </c>
    </row>
    <row r="67" spans="1:13" ht="15" customHeight="1" x14ac:dyDescent="0.5">
      <c r="E67" s="143"/>
      <c r="F67" s="8"/>
      <c r="G67" s="17" t="s">
        <v>1</v>
      </c>
      <c r="H67" s="15"/>
      <c r="I67" s="17" t="s">
        <v>1</v>
      </c>
      <c r="J67" s="18"/>
      <c r="K67" s="17" t="s">
        <v>1</v>
      </c>
      <c r="L67" s="15"/>
      <c r="M67" s="17" t="s">
        <v>1</v>
      </c>
    </row>
    <row r="68" spans="1:13" ht="15" customHeight="1" x14ac:dyDescent="0.5">
      <c r="A68" s="19"/>
      <c r="E68" s="6"/>
      <c r="G68" s="85"/>
      <c r="I68" s="20"/>
      <c r="K68" s="85"/>
      <c r="M68" s="20"/>
    </row>
    <row r="69" spans="1:13" ht="15" customHeight="1" x14ac:dyDescent="0.5">
      <c r="A69" s="10" t="s">
        <v>70</v>
      </c>
      <c r="B69" s="11"/>
      <c r="C69" s="11"/>
      <c r="D69" s="11"/>
      <c r="E69" s="12"/>
      <c r="F69" s="11"/>
      <c r="G69" s="87"/>
      <c r="H69" s="13"/>
      <c r="J69" s="13"/>
      <c r="K69" s="87"/>
      <c r="L69" s="13"/>
    </row>
    <row r="70" spans="1:13" ht="15" customHeight="1" x14ac:dyDescent="0.5">
      <c r="A70" s="5" t="s">
        <v>68</v>
      </c>
      <c r="E70" s="12"/>
      <c r="F70" s="11"/>
      <c r="G70" s="87">
        <f>G43-G72-G73</f>
        <v>104664134</v>
      </c>
      <c r="H70" s="13"/>
      <c r="I70" s="7">
        <f>I43-I72-I73</f>
        <v>61274463</v>
      </c>
      <c r="J70" s="13"/>
      <c r="K70" s="87">
        <f>K43-K72-K73</f>
        <v>103106697</v>
      </c>
      <c r="L70" s="13"/>
      <c r="M70" s="7">
        <f>M43-M72-M73</f>
        <v>45280981</v>
      </c>
    </row>
    <row r="71" spans="1:13" ht="15" customHeight="1" x14ac:dyDescent="0.5">
      <c r="A71" s="5" t="s">
        <v>159</v>
      </c>
      <c r="E71" s="12"/>
      <c r="F71" s="11"/>
      <c r="G71" s="87"/>
      <c r="H71" s="13"/>
      <c r="J71" s="13"/>
      <c r="K71" s="87"/>
      <c r="L71" s="13"/>
    </row>
    <row r="72" spans="1:13" ht="15" customHeight="1" x14ac:dyDescent="0.5">
      <c r="B72" s="5" t="s">
        <v>160</v>
      </c>
      <c r="E72" s="12"/>
      <c r="F72" s="11"/>
      <c r="G72" s="87">
        <v>0</v>
      </c>
      <c r="H72" s="13"/>
      <c r="I72" s="7">
        <v>0</v>
      </c>
      <c r="J72" s="13"/>
      <c r="K72" s="87">
        <v>0</v>
      </c>
      <c r="L72" s="13"/>
      <c r="M72" s="7">
        <v>0</v>
      </c>
    </row>
    <row r="73" spans="1:13" ht="15" customHeight="1" x14ac:dyDescent="0.5">
      <c r="A73" s="5" t="s">
        <v>69</v>
      </c>
      <c r="E73" s="12"/>
      <c r="F73" s="11"/>
      <c r="G73" s="92">
        <v>42760</v>
      </c>
      <c r="H73" s="13"/>
      <c r="I73" s="9">
        <v>-77973</v>
      </c>
      <c r="J73" s="13"/>
      <c r="K73" s="92">
        <v>0</v>
      </c>
      <c r="L73" s="13"/>
      <c r="M73" s="9">
        <v>0</v>
      </c>
    </row>
    <row r="74" spans="1:13" ht="15" customHeight="1" x14ac:dyDescent="0.5">
      <c r="A74" s="10"/>
      <c r="B74" s="11"/>
      <c r="C74" s="11"/>
      <c r="D74" s="11"/>
      <c r="E74" s="12"/>
      <c r="F74" s="11"/>
      <c r="G74" s="87"/>
      <c r="H74" s="13"/>
      <c r="J74" s="13"/>
      <c r="K74" s="87"/>
      <c r="L74" s="13"/>
    </row>
    <row r="75" spans="1:13" ht="15" customHeight="1" thickBot="1" x14ac:dyDescent="0.55000000000000004">
      <c r="A75" s="10"/>
      <c r="B75" s="11"/>
      <c r="C75" s="11"/>
      <c r="D75" s="11"/>
      <c r="E75" s="12"/>
      <c r="F75" s="11"/>
      <c r="G75" s="93">
        <f>SUM(G70:G74)</f>
        <v>104706894</v>
      </c>
      <c r="H75" s="13"/>
      <c r="I75" s="75">
        <f>SUM(I70:I74)</f>
        <v>61196490</v>
      </c>
      <c r="J75" s="13"/>
      <c r="K75" s="93">
        <f>SUM(K70:K74)</f>
        <v>103106697</v>
      </c>
      <c r="L75" s="13"/>
      <c r="M75" s="75">
        <f>SUM(M70:M74)</f>
        <v>45280981</v>
      </c>
    </row>
    <row r="76" spans="1:13" ht="15" customHeight="1" thickTop="1" x14ac:dyDescent="0.5">
      <c r="A76" s="10"/>
      <c r="B76" s="11"/>
      <c r="C76" s="11"/>
      <c r="D76" s="11"/>
      <c r="E76" s="12"/>
      <c r="F76" s="11"/>
      <c r="G76" s="87"/>
      <c r="H76" s="13"/>
      <c r="J76" s="13"/>
      <c r="K76" s="87"/>
      <c r="L76" s="13"/>
    </row>
    <row r="77" spans="1:13" ht="15" customHeight="1" x14ac:dyDescent="0.5">
      <c r="A77" s="10" t="s">
        <v>71</v>
      </c>
      <c r="B77" s="11"/>
      <c r="C77" s="11"/>
      <c r="D77" s="11"/>
      <c r="E77" s="12"/>
      <c r="F77" s="11"/>
      <c r="G77" s="87"/>
      <c r="H77" s="13"/>
      <c r="J77" s="13"/>
      <c r="K77" s="87"/>
      <c r="L77" s="13"/>
    </row>
    <row r="78" spans="1:13" ht="15" customHeight="1" x14ac:dyDescent="0.5">
      <c r="A78" s="10"/>
      <c r="B78" s="11"/>
      <c r="C78" s="11"/>
      <c r="D78" s="11"/>
      <c r="E78" s="12"/>
      <c r="F78" s="11"/>
      <c r="G78" s="87"/>
      <c r="H78" s="13"/>
      <c r="J78" s="13"/>
      <c r="K78" s="87"/>
      <c r="L78" s="13"/>
    </row>
    <row r="79" spans="1:13" ht="15" customHeight="1" x14ac:dyDescent="0.5">
      <c r="A79" s="11" t="s">
        <v>161</v>
      </c>
      <c r="B79" s="11"/>
      <c r="C79" s="11"/>
      <c r="D79" s="11"/>
      <c r="E79" s="12"/>
      <c r="F79" s="11"/>
      <c r="G79" s="87"/>
      <c r="H79" s="13"/>
      <c r="J79" s="13"/>
      <c r="K79" s="87"/>
      <c r="L79" s="13"/>
    </row>
    <row r="80" spans="1:13" ht="15" customHeight="1" thickBot="1" x14ac:dyDescent="0.55000000000000004">
      <c r="A80" s="11"/>
      <c r="B80" s="11" t="s">
        <v>162</v>
      </c>
      <c r="C80" s="11"/>
      <c r="D80" s="11"/>
      <c r="E80" s="12"/>
      <c r="F80" s="11"/>
      <c r="G80" s="141">
        <f>G46/1480000000</f>
        <v>7.1564612162162158E-2</v>
      </c>
      <c r="H80" s="27"/>
      <c r="I80" s="139">
        <f>I46/1480000000</f>
        <v>4.1694099324324323E-2</v>
      </c>
      <c r="J80" s="27"/>
      <c r="K80" s="141">
        <f>K46/1480000000</f>
        <v>6.9666687162162164E-2</v>
      </c>
      <c r="L80" s="27"/>
      <c r="M80" s="139">
        <f>M46/1480000000</f>
        <v>3.0595257432432431E-2</v>
      </c>
    </row>
    <row r="81" spans="1:13" ht="15" customHeight="1" thickTop="1" x14ac:dyDescent="0.5">
      <c r="A81" s="11"/>
      <c r="B81" s="11"/>
      <c r="C81" s="11"/>
      <c r="D81" s="11"/>
      <c r="E81" s="12"/>
      <c r="F81" s="11"/>
      <c r="G81" s="27"/>
      <c r="H81" s="27"/>
      <c r="I81" s="27"/>
      <c r="J81" s="27"/>
      <c r="K81" s="27"/>
      <c r="L81" s="27"/>
      <c r="M81" s="27"/>
    </row>
    <row r="82" spans="1:13" ht="15" customHeight="1" x14ac:dyDescent="0.5">
      <c r="A82" s="11"/>
      <c r="B82" s="11"/>
      <c r="C82" s="11"/>
      <c r="D82" s="11"/>
      <c r="E82" s="12"/>
      <c r="F82" s="11"/>
      <c r="G82" s="27"/>
      <c r="H82" s="27"/>
      <c r="I82" s="27"/>
      <c r="J82" s="27"/>
      <c r="K82" s="27"/>
      <c r="L82" s="27"/>
      <c r="M82" s="27"/>
    </row>
    <row r="83" spans="1:13" ht="15" customHeight="1" x14ac:dyDescent="0.5">
      <c r="A83" s="11"/>
      <c r="B83" s="11"/>
      <c r="C83" s="11"/>
      <c r="D83" s="11"/>
      <c r="E83" s="12"/>
      <c r="F83" s="11"/>
      <c r="G83" s="27"/>
      <c r="H83" s="27"/>
      <c r="I83" s="27"/>
      <c r="J83" s="27"/>
      <c r="K83" s="27"/>
      <c r="L83" s="27"/>
      <c r="M83" s="27"/>
    </row>
    <row r="84" spans="1:13" ht="15" customHeight="1" x14ac:dyDescent="0.5">
      <c r="A84" s="11"/>
      <c r="B84" s="11"/>
      <c r="C84" s="11"/>
      <c r="D84" s="11"/>
      <c r="E84" s="12"/>
      <c r="F84" s="11"/>
      <c r="G84" s="27"/>
      <c r="H84" s="27"/>
      <c r="I84" s="27"/>
      <c r="J84" s="27"/>
      <c r="K84" s="27"/>
      <c r="L84" s="27"/>
      <c r="M84" s="27"/>
    </row>
    <row r="85" spans="1:13" ht="15" customHeight="1" x14ac:dyDescent="0.5">
      <c r="A85" s="11"/>
      <c r="B85" s="11"/>
      <c r="C85" s="11"/>
      <c r="D85" s="11"/>
      <c r="E85" s="12"/>
      <c r="F85" s="11"/>
      <c r="G85" s="27"/>
      <c r="H85" s="27"/>
      <c r="I85" s="27"/>
      <c r="J85" s="27"/>
      <c r="K85" s="27"/>
      <c r="L85" s="27"/>
      <c r="M85" s="27"/>
    </row>
    <row r="86" spans="1:13" ht="15" customHeight="1" x14ac:dyDescent="0.5">
      <c r="A86" s="11"/>
      <c r="B86" s="11"/>
      <c r="C86" s="11"/>
      <c r="D86" s="11"/>
      <c r="E86" s="12"/>
      <c r="F86" s="11"/>
      <c r="G86" s="27"/>
      <c r="H86" s="27"/>
      <c r="I86" s="27"/>
      <c r="J86" s="27"/>
      <c r="K86" s="27"/>
      <c r="L86" s="27"/>
      <c r="M86" s="27"/>
    </row>
    <row r="87" spans="1:13" ht="15" customHeight="1" x14ac:dyDescent="0.5">
      <c r="A87" s="11"/>
      <c r="B87" s="11"/>
      <c r="C87" s="11"/>
      <c r="D87" s="11"/>
      <c r="E87" s="12"/>
      <c r="F87" s="11"/>
      <c r="G87" s="27"/>
      <c r="H87" s="27"/>
      <c r="I87" s="27"/>
      <c r="J87" s="27"/>
      <c r="K87" s="27"/>
      <c r="L87" s="27"/>
      <c r="M87" s="27"/>
    </row>
    <row r="88" spans="1:13" ht="15" customHeight="1" x14ac:dyDescent="0.5">
      <c r="A88" s="11"/>
      <c r="B88" s="11"/>
      <c r="C88" s="11"/>
      <c r="D88" s="11"/>
      <c r="E88" s="12"/>
      <c r="F88" s="11"/>
      <c r="G88" s="27"/>
      <c r="H88" s="27"/>
      <c r="I88" s="27"/>
      <c r="J88" s="27"/>
      <c r="K88" s="27"/>
      <c r="L88" s="27"/>
      <c r="M88" s="27"/>
    </row>
    <row r="89" spans="1:13" ht="15" customHeight="1" x14ac:dyDescent="0.5">
      <c r="A89" s="11"/>
      <c r="B89" s="11"/>
      <c r="C89" s="11"/>
      <c r="D89" s="11"/>
      <c r="E89" s="12"/>
      <c r="F89" s="11"/>
      <c r="G89" s="27"/>
      <c r="H89" s="27"/>
      <c r="I89" s="27"/>
      <c r="J89" s="27"/>
      <c r="K89" s="27"/>
      <c r="L89" s="27"/>
      <c r="M89" s="27"/>
    </row>
    <row r="90" spans="1:13" ht="15" customHeight="1" x14ac:dyDescent="0.5">
      <c r="A90" s="11"/>
      <c r="B90" s="11"/>
      <c r="C90" s="11"/>
      <c r="D90" s="11"/>
      <c r="E90" s="12"/>
      <c r="F90" s="11"/>
      <c r="G90" s="27"/>
      <c r="H90" s="27"/>
      <c r="I90" s="27"/>
      <c r="J90" s="27"/>
      <c r="K90" s="27"/>
      <c r="L90" s="27"/>
      <c r="M90" s="27"/>
    </row>
    <row r="91" spans="1:13" ht="15" customHeight="1" x14ac:dyDescent="0.5">
      <c r="A91" s="11"/>
      <c r="B91" s="11"/>
      <c r="C91" s="11"/>
      <c r="D91" s="11"/>
      <c r="E91" s="12"/>
      <c r="F91" s="11"/>
      <c r="G91" s="27"/>
      <c r="H91" s="27"/>
      <c r="I91" s="27"/>
      <c r="J91" s="27"/>
      <c r="K91" s="27"/>
      <c r="L91" s="27"/>
      <c r="M91" s="27"/>
    </row>
    <row r="92" spans="1:13" ht="15" customHeight="1" x14ac:dyDescent="0.5">
      <c r="A92" s="11"/>
      <c r="B92" s="11"/>
      <c r="C92" s="11"/>
      <c r="D92" s="11"/>
      <c r="E92" s="12"/>
      <c r="F92" s="11"/>
      <c r="G92" s="27"/>
      <c r="H92" s="27"/>
      <c r="I92" s="27"/>
      <c r="J92" s="27"/>
      <c r="K92" s="27"/>
      <c r="L92" s="27"/>
      <c r="M92" s="27"/>
    </row>
    <row r="93" spans="1:13" ht="15" customHeight="1" x14ac:dyDescent="0.5">
      <c r="A93" s="11"/>
      <c r="B93" s="11"/>
      <c r="C93" s="11"/>
      <c r="D93" s="11"/>
      <c r="E93" s="12"/>
      <c r="F93" s="11"/>
      <c r="G93" s="27"/>
      <c r="H93" s="27"/>
      <c r="I93" s="27"/>
      <c r="J93" s="27"/>
      <c r="K93" s="27"/>
      <c r="L93" s="27"/>
      <c r="M93" s="27"/>
    </row>
    <row r="94" spans="1:13" ht="15" customHeight="1" x14ac:dyDescent="0.5">
      <c r="A94" s="11"/>
      <c r="B94" s="11"/>
      <c r="C94" s="11"/>
      <c r="D94" s="11"/>
      <c r="E94" s="12"/>
      <c r="F94" s="11"/>
      <c r="G94" s="27"/>
      <c r="H94" s="27"/>
      <c r="I94" s="27"/>
      <c r="J94" s="27"/>
      <c r="K94" s="27"/>
      <c r="L94" s="27"/>
      <c r="M94" s="27"/>
    </row>
    <row r="95" spans="1:13" ht="15" customHeight="1" x14ac:dyDescent="0.5">
      <c r="A95" s="11"/>
      <c r="B95" s="11"/>
      <c r="C95" s="11"/>
      <c r="D95" s="11"/>
      <c r="E95" s="12"/>
      <c r="F95" s="11"/>
      <c r="G95" s="27"/>
      <c r="H95" s="27"/>
      <c r="I95" s="27"/>
      <c r="J95" s="27"/>
      <c r="K95" s="27"/>
      <c r="L95" s="27"/>
      <c r="M95" s="27"/>
    </row>
    <row r="96" spans="1:13" ht="15" customHeight="1" x14ac:dyDescent="0.5">
      <c r="A96" s="11"/>
      <c r="B96" s="11"/>
      <c r="C96" s="11"/>
      <c r="D96" s="11"/>
      <c r="E96" s="12"/>
      <c r="F96" s="11"/>
      <c r="G96" s="27"/>
      <c r="H96" s="27"/>
      <c r="I96" s="27"/>
      <c r="J96" s="27"/>
      <c r="K96" s="27"/>
      <c r="L96" s="27"/>
      <c r="M96" s="27"/>
    </row>
    <row r="97" spans="1:14" ht="15" customHeight="1" x14ac:dyDescent="0.5">
      <c r="A97" s="11"/>
      <c r="B97" s="11"/>
      <c r="C97" s="11"/>
      <c r="D97" s="11"/>
      <c r="E97" s="12"/>
      <c r="F97" s="11"/>
      <c r="G97" s="27"/>
      <c r="H97" s="27"/>
      <c r="I97" s="27"/>
      <c r="J97" s="27"/>
      <c r="K97" s="27"/>
      <c r="L97" s="27"/>
      <c r="M97" s="27"/>
    </row>
    <row r="98" spans="1:14" ht="15" customHeight="1" x14ac:dyDescent="0.5">
      <c r="A98" s="11"/>
      <c r="B98" s="11"/>
      <c r="C98" s="11"/>
      <c r="D98" s="11"/>
      <c r="E98" s="12"/>
      <c r="F98" s="11"/>
      <c r="G98" s="27"/>
      <c r="H98" s="27"/>
      <c r="I98" s="27"/>
      <c r="J98" s="27"/>
      <c r="K98" s="27"/>
      <c r="L98" s="27"/>
      <c r="M98" s="27"/>
    </row>
    <row r="99" spans="1:14" ht="15" customHeight="1" x14ac:dyDescent="0.5">
      <c r="A99" s="11"/>
      <c r="B99" s="11"/>
      <c r="C99" s="11"/>
      <c r="D99" s="11"/>
      <c r="E99" s="12"/>
      <c r="F99" s="11"/>
      <c r="G99" s="27"/>
      <c r="H99" s="27"/>
      <c r="I99" s="27"/>
      <c r="J99" s="27"/>
      <c r="K99" s="27"/>
      <c r="L99" s="27"/>
      <c r="M99" s="27"/>
    </row>
    <row r="100" spans="1:14" ht="15" customHeight="1" x14ac:dyDescent="0.5">
      <c r="A100" s="11"/>
      <c r="B100" s="11"/>
      <c r="C100" s="11"/>
      <c r="D100" s="11"/>
      <c r="E100" s="12"/>
      <c r="F100" s="11"/>
      <c r="G100" s="27"/>
      <c r="H100" s="27"/>
      <c r="I100" s="27"/>
      <c r="J100" s="27"/>
      <c r="K100" s="27"/>
      <c r="L100" s="27"/>
      <c r="M100" s="27"/>
    </row>
    <row r="101" spans="1:14" ht="15" customHeight="1" x14ac:dyDescent="0.5">
      <c r="A101" s="11"/>
      <c r="B101" s="11"/>
      <c r="C101" s="11"/>
      <c r="D101" s="11"/>
      <c r="E101" s="12"/>
      <c r="F101" s="11"/>
      <c r="G101" s="27"/>
      <c r="H101" s="27"/>
      <c r="I101" s="27"/>
      <c r="J101" s="27"/>
      <c r="K101" s="27"/>
      <c r="L101" s="27"/>
      <c r="M101" s="27"/>
    </row>
    <row r="102" spans="1:14" s="11" customFormat="1" ht="15" customHeight="1" x14ac:dyDescent="0.5">
      <c r="E102" s="12"/>
      <c r="G102" s="27"/>
      <c r="H102" s="27"/>
      <c r="I102" s="27"/>
      <c r="J102" s="27"/>
      <c r="K102" s="27"/>
      <c r="L102" s="27"/>
      <c r="M102" s="27"/>
      <c r="N102" s="5"/>
    </row>
    <row r="103" spans="1:14" s="11" customFormat="1" ht="15" customHeight="1" x14ac:dyDescent="0.5">
      <c r="G103" s="13"/>
      <c r="H103" s="13"/>
      <c r="I103" s="13"/>
      <c r="J103" s="13"/>
      <c r="K103" s="13"/>
      <c r="L103" s="13"/>
      <c r="M103" s="13"/>
    </row>
    <row r="104" spans="1:14" s="11" customFormat="1" ht="15" customHeight="1" x14ac:dyDescent="0.5">
      <c r="G104" s="13"/>
      <c r="H104" s="13"/>
      <c r="I104" s="13"/>
      <c r="J104" s="13"/>
      <c r="K104" s="13"/>
      <c r="L104" s="13"/>
      <c r="M104" s="13"/>
    </row>
    <row r="105" spans="1:14" s="11" customFormat="1" ht="16.5" customHeight="1" x14ac:dyDescent="0.5">
      <c r="G105" s="13"/>
      <c r="H105" s="13"/>
      <c r="I105" s="13"/>
      <c r="J105" s="13"/>
      <c r="K105" s="13"/>
      <c r="L105" s="13"/>
      <c r="M105" s="13"/>
    </row>
    <row r="106" spans="1:14" s="1" customFormat="1" ht="26.25" customHeight="1" x14ac:dyDescent="0.5">
      <c r="A106" s="33"/>
      <c r="B106" s="33"/>
      <c r="C106" s="33"/>
      <c r="D106" s="33"/>
      <c r="E106" s="33"/>
      <c r="F106" s="33"/>
      <c r="G106" s="44"/>
      <c r="H106" s="44"/>
      <c r="I106" s="44"/>
      <c r="J106" s="44"/>
      <c r="K106" s="44"/>
      <c r="L106" s="44"/>
      <c r="M106" s="44"/>
      <c r="N106" s="33"/>
    </row>
    <row r="107" spans="1:14" s="1" customFormat="1" ht="22.15" customHeight="1" x14ac:dyDescent="0.5">
      <c r="A107" s="31" t="s">
        <v>76</v>
      </c>
      <c r="B107" s="31"/>
      <c r="C107" s="31"/>
      <c r="D107" s="31"/>
      <c r="E107" s="31"/>
      <c r="F107" s="31"/>
      <c r="G107" s="42"/>
      <c r="H107" s="42"/>
      <c r="I107" s="42"/>
      <c r="J107" s="42"/>
      <c r="K107" s="42"/>
      <c r="L107" s="42"/>
      <c r="M107" s="42"/>
    </row>
    <row r="108" spans="1:14" s="1" customFormat="1" ht="15" customHeight="1" x14ac:dyDescent="0.5">
      <c r="E108" s="145"/>
      <c r="G108" s="3"/>
      <c r="H108" s="3"/>
      <c r="I108" s="3"/>
      <c r="J108" s="3"/>
      <c r="K108" s="3"/>
      <c r="L108" s="3"/>
      <c r="M108" s="3"/>
    </row>
    <row r="109" spans="1:14" ht="15" customHeight="1" x14ac:dyDescent="0.5">
      <c r="E109" s="6"/>
    </row>
    <row r="110" spans="1:14" ht="15" customHeight="1" x14ac:dyDescent="0.5">
      <c r="E110" s="6"/>
    </row>
    <row r="111" spans="1:14" ht="15" customHeight="1" x14ac:dyDescent="0.5">
      <c r="E111" s="6"/>
    </row>
    <row r="112" spans="1:14" ht="15" customHeight="1" x14ac:dyDescent="0.5">
      <c r="E112" s="6"/>
    </row>
    <row r="113" spans="5:5" ht="15" customHeight="1" x14ac:dyDescent="0.5">
      <c r="E113" s="6"/>
    </row>
    <row r="114" spans="5:5" ht="15" customHeight="1" x14ac:dyDescent="0.5">
      <c r="E114" s="6"/>
    </row>
    <row r="115" spans="5:5" ht="15" customHeight="1" x14ac:dyDescent="0.5">
      <c r="E115" s="6"/>
    </row>
    <row r="116" spans="5:5" ht="15" customHeight="1" x14ac:dyDescent="0.5">
      <c r="E116" s="6"/>
    </row>
    <row r="117" spans="5:5" ht="15" customHeight="1" x14ac:dyDescent="0.5">
      <c r="E117" s="6"/>
    </row>
    <row r="118" spans="5:5" ht="15" customHeight="1" x14ac:dyDescent="0.5">
      <c r="E118" s="6"/>
    </row>
    <row r="119" spans="5:5" ht="15" customHeight="1" x14ac:dyDescent="0.5">
      <c r="E119" s="6"/>
    </row>
    <row r="120" spans="5:5" ht="15" customHeight="1" x14ac:dyDescent="0.5">
      <c r="E120" s="6"/>
    </row>
    <row r="121" spans="5:5" ht="15" customHeight="1" x14ac:dyDescent="0.5">
      <c r="E121" s="6"/>
    </row>
    <row r="122" spans="5:5" ht="15" customHeight="1" x14ac:dyDescent="0.5">
      <c r="E122" s="6"/>
    </row>
    <row r="123" spans="5:5" ht="15" customHeight="1" x14ac:dyDescent="0.5">
      <c r="E123" s="6"/>
    </row>
    <row r="124" spans="5:5" ht="15" customHeight="1" x14ac:dyDescent="0.5">
      <c r="E124" s="6"/>
    </row>
    <row r="125" spans="5:5" ht="15" customHeight="1" x14ac:dyDescent="0.5">
      <c r="E125" s="6"/>
    </row>
    <row r="126" spans="5:5" ht="15" customHeight="1" x14ac:dyDescent="0.5">
      <c r="E126" s="6"/>
    </row>
    <row r="127" spans="5:5" ht="15" customHeight="1" x14ac:dyDescent="0.5">
      <c r="E127" s="6"/>
    </row>
    <row r="128" spans="5:5" ht="15" customHeight="1" x14ac:dyDescent="0.5">
      <c r="E128" s="6"/>
    </row>
    <row r="129" spans="5:5" ht="15" customHeight="1" x14ac:dyDescent="0.5">
      <c r="E129" s="6"/>
    </row>
    <row r="130" spans="5:5" ht="15" customHeight="1" x14ac:dyDescent="0.5">
      <c r="E130" s="6"/>
    </row>
    <row r="131" spans="5:5" ht="15" customHeight="1" x14ac:dyDescent="0.5">
      <c r="E131" s="6"/>
    </row>
    <row r="132" spans="5:5" ht="15" customHeight="1" x14ac:dyDescent="0.5">
      <c r="E132" s="6"/>
    </row>
    <row r="133" spans="5:5" ht="15" customHeight="1" x14ac:dyDescent="0.5">
      <c r="E133" s="6"/>
    </row>
    <row r="134" spans="5:5" ht="15" customHeight="1" x14ac:dyDescent="0.5">
      <c r="E134" s="6"/>
    </row>
    <row r="135" spans="5:5" ht="15" customHeight="1" x14ac:dyDescent="0.5">
      <c r="E135" s="6"/>
    </row>
    <row r="136" spans="5:5" ht="15" customHeight="1" x14ac:dyDescent="0.5">
      <c r="E136" s="6"/>
    </row>
    <row r="137" spans="5:5" ht="15" customHeight="1" x14ac:dyDescent="0.5">
      <c r="E137" s="6"/>
    </row>
    <row r="138" spans="5:5" ht="15" customHeight="1" x14ac:dyDescent="0.5">
      <c r="E138" s="6"/>
    </row>
    <row r="139" spans="5:5" ht="15" customHeight="1" x14ac:dyDescent="0.5">
      <c r="E139" s="6"/>
    </row>
    <row r="140" spans="5:5" ht="15" customHeight="1" x14ac:dyDescent="0.5">
      <c r="E140" s="6"/>
    </row>
    <row r="141" spans="5:5" ht="15" customHeight="1" x14ac:dyDescent="0.5">
      <c r="E141" s="6"/>
    </row>
    <row r="142" spans="5:5" ht="15" customHeight="1" x14ac:dyDescent="0.5">
      <c r="E142" s="6"/>
    </row>
    <row r="143" spans="5:5" ht="15" customHeight="1" x14ac:dyDescent="0.5">
      <c r="E143" s="6"/>
    </row>
    <row r="144" spans="5:5" ht="15" customHeight="1" x14ac:dyDescent="0.5">
      <c r="E144" s="6"/>
    </row>
    <row r="145" spans="5:5" ht="15" customHeight="1" x14ac:dyDescent="0.5">
      <c r="E145" s="6"/>
    </row>
    <row r="146" spans="5:5" ht="15" customHeight="1" x14ac:dyDescent="0.5">
      <c r="E146" s="6"/>
    </row>
    <row r="147" spans="5:5" ht="15" customHeight="1" x14ac:dyDescent="0.5">
      <c r="E147" s="6"/>
    </row>
    <row r="148" spans="5:5" ht="15" customHeight="1" x14ac:dyDescent="0.5">
      <c r="E148" s="6"/>
    </row>
    <row r="149" spans="5:5" ht="15" customHeight="1" x14ac:dyDescent="0.5">
      <c r="E149" s="6"/>
    </row>
    <row r="150" spans="5:5" ht="15" customHeight="1" x14ac:dyDescent="0.5">
      <c r="E150" s="6"/>
    </row>
    <row r="151" spans="5:5" ht="15" customHeight="1" x14ac:dyDescent="0.5">
      <c r="E151" s="6"/>
    </row>
    <row r="152" spans="5:5" ht="15" customHeight="1" x14ac:dyDescent="0.5">
      <c r="E152" s="6"/>
    </row>
  </sheetData>
  <mergeCells count="8">
    <mergeCell ref="G63:I63"/>
    <mergeCell ref="K63:M63"/>
    <mergeCell ref="G6:I6"/>
    <mergeCell ref="K6:M6"/>
    <mergeCell ref="G7:I7"/>
    <mergeCell ref="K7:M7"/>
    <mergeCell ref="G62:I62"/>
    <mergeCell ref="K62:M62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BreakPreview" topLeftCell="A71" zoomScaleNormal="100" zoomScaleSheetLayoutView="100" workbookViewId="0">
      <selection activeCell="D50" sqref="D50"/>
    </sheetView>
  </sheetViews>
  <sheetFormatPr defaultColWidth="9.28515625" defaultRowHeight="15" customHeight="1" x14ac:dyDescent="0.5"/>
  <cols>
    <col min="1" max="3" width="1.7109375" style="1" customWidth="1"/>
    <col min="4" max="4" width="34.140625" style="1" customWidth="1"/>
    <col min="5" max="5" width="5.7109375" style="1" customWidth="1"/>
    <col min="6" max="6" width="0.7109375" style="1" customWidth="1"/>
    <col min="7" max="7" width="11.7109375" style="3" customWidth="1"/>
    <col min="8" max="8" width="0.7109375" style="3" customWidth="1"/>
    <col min="9" max="9" width="11.7109375" style="3" customWidth="1"/>
    <col min="10" max="10" width="0.7109375" style="3" customWidth="1"/>
    <col min="11" max="11" width="11.7109375" style="3" customWidth="1"/>
    <col min="12" max="12" width="0.7109375" style="3" customWidth="1"/>
    <col min="13" max="13" width="11.7109375" style="3" customWidth="1"/>
    <col min="14" max="16384" width="9.28515625" style="1"/>
  </cols>
  <sheetData>
    <row r="1" spans="1:13" ht="15" customHeight="1" x14ac:dyDescent="0.5">
      <c r="A1" s="41" t="s">
        <v>147</v>
      </c>
      <c r="E1" s="145"/>
    </row>
    <row r="2" spans="1:13" ht="15" customHeight="1" x14ac:dyDescent="0.5">
      <c r="A2" s="41" t="s">
        <v>157</v>
      </c>
      <c r="E2" s="145"/>
    </row>
    <row r="3" spans="1:13" ht="15" customHeight="1" x14ac:dyDescent="0.5">
      <c r="A3" s="69" t="s">
        <v>219</v>
      </c>
      <c r="B3" s="31"/>
      <c r="C3" s="31"/>
      <c r="D3" s="31"/>
      <c r="E3" s="70"/>
      <c r="F3" s="31"/>
      <c r="G3" s="42"/>
      <c r="H3" s="42"/>
      <c r="I3" s="42"/>
      <c r="J3" s="42"/>
      <c r="K3" s="42"/>
      <c r="L3" s="42"/>
      <c r="M3" s="42"/>
    </row>
    <row r="4" spans="1:13" ht="15" customHeight="1" x14ac:dyDescent="0.5">
      <c r="A4" s="43"/>
      <c r="B4" s="33"/>
      <c r="C4" s="33"/>
      <c r="D4" s="33"/>
      <c r="E4" s="2"/>
      <c r="F4" s="33"/>
      <c r="G4" s="44"/>
      <c r="H4" s="44"/>
      <c r="I4" s="44"/>
      <c r="J4" s="44"/>
      <c r="K4" s="44"/>
      <c r="L4" s="44"/>
      <c r="M4" s="44"/>
    </row>
    <row r="5" spans="1:13" ht="15" customHeight="1" x14ac:dyDescent="0.5">
      <c r="E5" s="71"/>
      <c r="F5" s="41"/>
      <c r="G5" s="72"/>
      <c r="H5" s="72"/>
      <c r="I5" s="72"/>
      <c r="J5" s="72"/>
      <c r="K5" s="72"/>
      <c r="L5" s="72"/>
      <c r="M5" s="72"/>
    </row>
    <row r="6" spans="1:13" ht="15" customHeight="1" x14ac:dyDescent="0.5">
      <c r="A6" s="10"/>
      <c r="B6" s="11"/>
      <c r="C6" s="11"/>
      <c r="D6" s="11"/>
      <c r="E6" s="12"/>
      <c r="F6" s="11"/>
      <c r="G6" s="170" t="s">
        <v>48</v>
      </c>
      <c r="H6" s="170"/>
      <c r="I6" s="170"/>
      <c r="J6" s="15"/>
      <c r="K6" s="170" t="s">
        <v>72</v>
      </c>
      <c r="L6" s="170"/>
      <c r="M6" s="170"/>
    </row>
    <row r="7" spans="1:13" ht="15" customHeight="1" x14ac:dyDescent="0.5">
      <c r="A7" s="10"/>
      <c r="B7" s="11"/>
      <c r="C7" s="11"/>
      <c r="D7" s="11"/>
      <c r="E7" s="12"/>
      <c r="F7" s="11"/>
      <c r="G7" s="169" t="s">
        <v>49</v>
      </c>
      <c r="H7" s="169"/>
      <c r="I7" s="169"/>
      <c r="J7" s="15"/>
      <c r="K7" s="169" t="s">
        <v>49</v>
      </c>
      <c r="L7" s="169"/>
      <c r="M7" s="169"/>
    </row>
    <row r="8" spans="1:13" ht="15" customHeight="1" x14ac:dyDescent="0.5">
      <c r="A8" s="5"/>
      <c r="B8" s="5"/>
      <c r="C8" s="5"/>
      <c r="D8" s="5"/>
      <c r="E8" s="6"/>
      <c r="F8" s="5"/>
      <c r="G8" s="15" t="s">
        <v>50</v>
      </c>
      <c r="H8" s="15"/>
      <c r="I8" s="15" t="s">
        <v>50</v>
      </c>
      <c r="J8" s="16"/>
      <c r="K8" s="15" t="s">
        <v>50</v>
      </c>
      <c r="L8" s="15"/>
      <c r="M8" s="15" t="s">
        <v>50</v>
      </c>
    </row>
    <row r="9" spans="1:13" ht="15" customHeight="1" x14ac:dyDescent="0.5">
      <c r="A9" s="5"/>
      <c r="B9" s="5"/>
      <c r="C9" s="5"/>
      <c r="D9" s="5"/>
      <c r="E9" s="14"/>
      <c r="F9" s="8"/>
      <c r="G9" s="15" t="s">
        <v>217</v>
      </c>
      <c r="H9" s="15"/>
      <c r="I9" s="15" t="s">
        <v>217</v>
      </c>
      <c r="J9" s="15"/>
      <c r="K9" s="15" t="s">
        <v>217</v>
      </c>
      <c r="L9" s="15"/>
      <c r="M9" s="15" t="s">
        <v>217</v>
      </c>
    </row>
    <row r="10" spans="1:13" ht="15" customHeight="1" x14ac:dyDescent="0.5">
      <c r="A10" s="5"/>
      <c r="B10" s="5"/>
      <c r="C10" s="5"/>
      <c r="D10" s="5"/>
      <c r="E10" s="6"/>
      <c r="F10" s="5"/>
      <c r="G10" s="15" t="s">
        <v>143</v>
      </c>
      <c r="H10" s="15"/>
      <c r="I10" s="15" t="s">
        <v>94</v>
      </c>
      <c r="J10" s="7"/>
      <c r="K10" s="15" t="s">
        <v>143</v>
      </c>
      <c r="L10" s="15"/>
      <c r="M10" s="15" t="s">
        <v>94</v>
      </c>
    </row>
    <row r="11" spans="1:13" ht="15" customHeight="1" x14ac:dyDescent="0.5">
      <c r="A11" s="5"/>
      <c r="B11" s="5"/>
      <c r="C11" s="5"/>
      <c r="D11" s="5"/>
      <c r="E11" s="144" t="s">
        <v>0</v>
      </c>
      <c r="F11" s="8"/>
      <c r="G11" s="17" t="s">
        <v>1</v>
      </c>
      <c r="H11" s="15"/>
      <c r="I11" s="17" t="s">
        <v>1</v>
      </c>
      <c r="J11" s="18"/>
      <c r="K11" s="17" t="s">
        <v>1</v>
      </c>
      <c r="L11" s="15"/>
      <c r="M11" s="17" t="s">
        <v>1</v>
      </c>
    </row>
    <row r="12" spans="1:13" ht="15" customHeight="1" x14ac:dyDescent="0.5">
      <c r="A12" s="19"/>
      <c r="B12" s="5"/>
      <c r="C12" s="5"/>
      <c r="D12" s="5"/>
      <c r="E12" s="6"/>
      <c r="F12" s="5"/>
      <c r="G12" s="85"/>
      <c r="H12" s="7"/>
      <c r="I12" s="20"/>
      <c r="J12" s="7"/>
      <c r="K12" s="85"/>
      <c r="L12" s="7"/>
      <c r="M12" s="20"/>
    </row>
    <row r="13" spans="1:13" ht="15" customHeight="1" x14ac:dyDescent="0.5">
      <c r="A13" s="5" t="s">
        <v>158</v>
      </c>
      <c r="B13" s="5"/>
      <c r="C13" s="5"/>
      <c r="D13" s="5"/>
      <c r="E13" s="6"/>
      <c r="F13" s="5"/>
      <c r="G13" s="85">
        <v>2035391682</v>
      </c>
      <c r="H13" s="7"/>
      <c r="I13" s="20">
        <v>1938547155</v>
      </c>
      <c r="J13" s="21"/>
      <c r="K13" s="85">
        <v>1506951923</v>
      </c>
      <c r="L13" s="5"/>
      <c r="M13" s="20">
        <v>1390404203</v>
      </c>
    </row>
    <row r="14" spans="1:13" ht="15" customHeight="1" x14ac:dyDescent="0.5">
      <c r="A14" s="19" t="s">
        <v>118</v>
      </c>
      <c r="B14" s="5"/>
      <c r="C14" s="5"/>
      <c r="D14" s="5"/>
      <c r="E14" s="6"/>
      <c r="F14" s="5"/>
      <c r="G14" s="86">
        <v>63499963</v>
      </c>
      <c r="H14" s="7"/>
      <c r="I14" s="22">
        <v>77120186</v>
      </c>
      <c r="J14" s="21"/>
      <c r="K14" s="86">
        <v>0</v>
      </c>
      <c r="L14" s="5"/>
      <c r="M14" s="22">
        <v>0</v>
      </c>
    </row>
    <row r="15" spans="1:13" ht="15" customHeight="1" x14ac:dyDescent="0.5">
      <c r="A15" s="19"/>
      <c r="B15" s="5"/>
      <c r="C15" s="5"/>
      <c r="D15" s="5"/>
      <c r="E15" s="6"/>
      <c r="F15" s="5"/>
      <c r="G15" s="85"/>
      <c r="H15" s="7"/>
      <c r="I15" s="20"/>
      <c r="J15" s="7"/>
      <c r="K15" s="85"/>
      <c r="L15" s="7"/>
      <c r="M15" s="20"/>
    </row>
    <row r="16" spans="1:13" ht="15" customHeight="1" x14ac:dyDescent="0.5">
      <c r="A16" s="23" t="s">
        <v>120</v>
      </c>
      <c r="B16" s="5"/>
      <c r="C16" s="5"/>
      <c r="D16" s="5"/>
      <c r="E16" s="6"/>
      <c r="F16" s="5"/>
      <c r="G16" s="86">
        <f>SUM(G13:G14)</f>
        <v>2098891645</v>
      </c>
      <c r="H16" s="7"/>
      <c r="I16" s="22">
        <f>SUM(I13:I14)</f>
        <v>2015667341</v>
      </c>
      <c r="J16" s="7"/>
      <c r="K16" s="86">
        <f>SUM(K13:K14)</f>
        <v>1506951923</v>
      </c>
      <c r="L16" s="7"/>
      <c r="M16" s="22">
        <f>SUM(M13:M14)</f>
        <v>1390404203</v>
      </c>
    </row>
    <row r="17" spans="1:13" ht="15" customHeight="1" x14ac:dyDescent="0.5">
      <c r="A17" s="23"/>
      <c r="B17" s="5"/>
      <c r="C17" s="5"/>
      <c r="D17" s="5"/>
      <c r="E17" s="6"/>
      <c r="F17" s="5"/>
      <c r="G17" s="85"/>
      <c r="H17" s="13"/>
      <c r="I17" s="20"/>
      <c r="J17" s="13"/>
      <c r="K17" s="85"/>
      <c r="L17" s="13"/>
      <c r="M17" s="20"/>
    </row>
    <row r="18" spans="1:13" ht="15" customHeight="1" x14ac:dyDescent="0.5">
      <c r="A18" s="5" t="s">
        <v>131</v>
      </c>
      <c r="B18" s="5"/>
      <c r="C18" s="5"/>
      <c r="D18" s="5"/>
      <c r="E18" s="6"/>
      <c r="F18" s="5"/>
      <c r="G18" s="85">
        <v>-1204627400</v>
      </c>
      <c r="H18" s="7"/>
      <c r="I18" s="20">
        <v>-1208595925</v>
      </c>
      <c r="J18" s="21"/>
      <c r="K18" s="85">
        <v>-940475033</v>
      </c>
      <c r="L18" s="5"/>
      <c r="M18" s="20">
        <v>-914272632</v>
      </c>
    </row>
    <row r="19" spans="1:13" ht="15" customHeight="1" x14ac:dyDescent="0.5">
      <c r="A19" s="19" t="s">
        <v>121</v>
      </c>
      <c r="B19" s="5"/>
      <c r="C19" s="5"/>
      <c r="D19" s="5"/>
      <c r="E19" s="6"/>
      <c r="F19" s="5"/>
      <c r="G19" s="86">
        <v>-79144835</v>
      </c>
      <c r="H19" s="7"/>
      <c r="I19" s="22">
        <v>-87352095</v>
      </c>
      <c r="J19" s="21"/>
      <c r="K19" s="86">
        <v>0</v>
      </c>
      <c r="L19" s="5"/>
      <c r="M19" s="22">
        <v>0</v>
      </c>
    </row>
    <row r="20" spans="1:13" ht="15" customHeight="1" x14ac:dyDescent="0.5">
      <c r="A20" s="19"/>
      <c r="B20" s="5"/>
      <c r="C20" s="5"/>
      <c r="D20" s="5"/>
      <c r="E20" s="6"/>
      <c r="F20" s="5"/>
      <c r="G20" s="85"/>
      <c r="H20" s="13"/>
      <c r="I20" s="20"/>
      <c r="J20" s="13"/>
      <c r="K20" s="85"/>
      <c r="L20" s="13"/>
      <c r="M20" s="20"/>
    </row>
    <row r="21" spans="1:13" ht="15" customHeight="1" x14ac:dyDescent="0.5">
      <c r="A21" s="23" t="s">
        <v>122</v>
      </c>
      <c r="B21" s="5"/>
      <c r="C21" s="5"/>
      <c r="D21" s="5"/>
      <c r="E21" s="5"/>
      <c r="F21" s="5"/>
      <c r="G21" s="86">
        <f>SUM(G18:G19)</f>
        <v>-1283772235</v>
      </c>
      <c r="H21" s="5"/>
      <c r="I21" s="22">
        <f>SUM(I18:I19)</f>
        <v>-1295948020</v>
      </c>
      <c r="J21" s="5"/>
      <c r="K21" s="86">
        <f>SUM(K18:K19)</f>
        <v>-940475033</v>
      </c>
      <c r="L21" s="5"/>
      <c r="M21" s="22">
        <f>SUM(M18:M19)</f>
        <v>-914272632</v>
      </c>
    </row>
    <row r="22" spans="1:13" ht="15" customHeight="1" x14ac:dyDescent="0.5">
      <c r="A22" s="10"/>
      <c r="B22" s="11"/>
      <c r="C22" s="11"/>
      <c r="D22" s="11"/>
      <c r="E22" s="12"/>
      <c r="F22" s="11"/>
      <c r="G22" s="87"/>
      <c r="H22" s="13"/>
      <c r="I22" s="7"/>
      <c r="J22" s="13"/>
      <c r="K22" s="87"/>
      <c r="L22" s="13"/>
      <c r="M22" s="7"/>
    </row>
    <row r="23" spans="1:13" ht="15" customHeight="1" x14ac:dyDescent="0.5">
      <c r="A23" s="8" t="s">
        <v>22</v>
      </c>
      <c r="B23" s="5"/>
      <c r="C23" s="5"/>
      <c r="D23" s="5"/>
      <c r="E23" s="6"/>
      <c r="F23" s="5"/>
      <c r="G23" s="87">
        <f>G16+G21</f>
        <v>815119410</v>
      </c>
      <c r="H23" s="7"/>
      <c r="I23" s="7">
        <f>I16+I21</f>
        <v>719719321</v>
      </c>
      <c r="J23" s="7"/>
      <c r="K23" s="87">
        <f>K16+K21</f>
        <v>566476890</v>
      </c>
      <c r="L23" s="7"/>
      <c r="M23" s="7">
        <f>M16+M21</f>
        <v>476131571</v>
      </c>
    </row>
    <row r="24" spans="1:13" ht="15" customHeight="1" x14ac:dyDescent="0.5">
      <c r="A24" s="5" t="s">
        <v>175</v>
      </c>
      <c r="B24" s="5"/>
      <c r="C24" s="5"/>
      <c r="D24" s="5"/>
      <c r="E24" s="6" t="s">
        <v>234</v>
      </c>
      <c r="F24" s="5"/>
      <c r="G24" s="87">
        <v>0</v>
      </c>
      <c r="H24" s="7"/>
      <c r="I24" s="7">
        <v>0</v>
      </c>
      <c r="J24" s="7"/>
      <c r="K24" s="87">
        <v>65785029</v>
      </c>
      <c r="L24" s="7"/>
      <c r="M24" s="7">
        <v>0</v>
      </c>
    </row>
    <row r="25" spans="1:13" ht="15" customHeight="1" x14ac:dyDescent="0.5">
      <c r="A25" s="5" t="s">
        <v>55</v>
      </c>
      <c r="B25" s="5"/>
      <c r="C25" s="5"/>
      <c r="D25" s="5"/>
      <c r="E25" s="6"/>
      <c r="F25" s="5"/>
      <c r="G25" s="85">
        <v>4704437</v>
      </c>
      <c r="H25" s="13"/>
      <c r="I25" s="20">
        <v>8350661</v>
      </c>
      <c r="J25" s="13"/>
      <c r="K25" s="85">
        <v>35585666</v>
      </c>
      <c r="L25" s="13"/>
      <c r="M25" s="20">
        <v>34890046</v>
      </c>
    </row>
    <row r="26" spans="1:13" ht="15" customHeight="1" x14ac:dyDescent="0.5">
      <c r="A26" s="5" t="s">
        <v>23</v>
      </c>
      <c r="B26" s="5"/>
      <c r="C26" s="5"/>
      <c r="D26" s="5"/>
      <c r="E26" s="6"/>
      <c r="F26" s="5"/>
      <c r="G26" s="88">
        <v>-140234500</v>
      </c>
      <c r="H26" s="20"/>
      <c r="I26" s="20">
        <v>-142701449</v>
      </c>
      <c r="J26" s="20"/>
      <c r="K26" s="88">
        <v>-99026704</v>
      </c>
      <c r="L26" s="7"/>
      <c r="M26" s="24">
        <v>-97913406</v>
      </c>
    </row>
    <row r="27" spans="1:13" ht="15" customHeight="1" x14ac:dyDescent="0.5">
      <c r="A27" s="5" t="s">
        <v>24</v>
      </c>
      <c r="B27" s="5"/>
      <c r="C27" s="5"/>
      <c r="D27" s="5"/>
      <c r="E27" s="6"/>
      <c r="F27" s="5"/>
      <c r="G27" s="85">
        <v>-340337200</v>
      </c>
      <c r="H27" s="20"/>
      <c r="I27" s="20">
        <v>-282733652</v>
      </c>
      <c r="J27" s="20"/>
      <c r="K27" s="85">
        <v>-202099964</v>
      </c>
      <c r="L27" s="13"/>
      <c r="M27" s="20">
        <v>-175493889</v>
      </c>
    </row>
    <row r="28" spans="1:13" ht="15" customHeight="1" x14ac:dyDescent="0.5">
      <c r="A28" s="5" t="s">
        <v>25</v>
      </c>
      <c r="B28" s="5"/>
      <c r="C28" s="5"/>
      <c r="D28" s="5"/>
      <c r="E28" s="6"/>
      <c r="F28" s="5"/>
      <c r="G28" s="86">
        <v>-22104255</v>
      </c>
      <c r="H28" s="7"/>
      <c r="I28" s="22">
        <v>-12823974</v>
      </c>
      <c r="J28" s="7"/>
      <c r="K28" s="86">
        <v>-14844191</v>
      </c>
      <c r="L28" s="7"/>
      <c r="M28" s="22">
        <v>-5559054</v>
      </c>
    </row>
    <row r="29" spans="1:13" ht="15" customHeight="1" x14ac:dyDescent="0.5">
      <c r="A29" s="5"/>
      <c r="B29" s="5"/>
      <c r="C29" s="5"/>
      <c r="D29" s="5"/>
      <c r="E29" s="6"/>
      <c r="F29" s="5"/>
      <c r="G29" s="89"/>
      <c r="H29" s="7"/>
      <c r="I29" s="25"/>
      <c r="J29" s="7"/>
      <c r="K29" s="89"/>
      <c r="L29" s="7"/>
      <c r="M29" s="25"/>
    </row>
    <row r="30" spans="1:13" ht="15" customHeight="1" x14ac:dyDescent="0.5">
      <c r="A30" s="8" t="s">
        <v>30</v>
      </c>
      <c r="B30" s="5"/>
      <c r="C30" s="5"/>
      <c r="D30" s="5"/>
      <c r="E30" s="6"/>
      <c r="F30" s="5"/>
      <c r="G30" s="89">
        <f>SUM(G23:G28)</f>
        <v>317147892</v>
      </c>
      <c r="H30" s="7"/>
      <c r="I30" s="25">
        <f>SUM(I23:I28)</f>
        <v>289810907</v>
      </c>
      <c r="J30" s="7"/>
      <c r="K30" s="89">
        <f>SUM(K23:K28)</f>
        <v>351876726</v>
      </c>
      <c r="L30" s="7"/>
      <c r="M30" s="25">
        <f>SUM(M23:M28)</f>
        <v>232055268</v>
      </c>
    </row>
    <row r="31" spans="1:13" ht="15" customHeight="1" x14ac:dyDescent="0.5">
      <c r="A31" s="5" t="s">
        <v>26</v>
      </c>
      <c r="B31" s="5"/>
      <c r="C31" s="5"/>
      <c r="D31" s="5"/>
      <c r="E31" s="6">
        <v>18</v>
      </c>
      <c r="F31" s="5"/>
      <c r="G31" s="86">
        <v>-63947751</v>
      </c>
      <c r="H31" s="13"/>
      <c r="I31" s="22">
        <v>-59134696</v>
      </c>
      <c r="J31" s="13"/>
      <c r="K31" s="86">
        <v>-56484651</v>
      </c>
      <c r="L31" s="7"/>
      <c r="M31" s="22">
        <v>-46503594</v>
      </c>
    </row>
    <row r="32" spans="1:13" ht="15" customHeight="1" x14ac:dyDescent="0.5">
      <c r="A32" s="5"/>
      <c r="B32" s="5"/>
      <c r="C32" s="5"/>
      <c r="D32" s="5"/>
      <c r="E32" s="6"/>
      <c r="F32" s="5"/>
      <c r="G32" s="90"/>
      <c r="H32" s="7"/>
      <c r="I32" s="13"/>
      <c r="J32" s="7"/>
      <c r="K32" s="90"/>
      <c r="L32" s="7"/>
      <c r="M32" s="13"/>
    </row>
    <row r="33" spans="1:13" s="33" customFormat="1" ht="15" customHeight="1" thickBot="1" x14ac:dyDescent="0.55000000000000004">
      <c r="A33" s="10" t="s">
        <v>77</v>
      </c>
      <c r="B33" s="11"/>
      <c r="C33" s="11"/>
      <c r="D33" s="11"/>
      <c r="E33" s="12"/>
      <c r="F33" s="11"/>
      <c r="G33" s="91">
        <f>SUM(G29:G31)</f>
        <v>253200141</v>
      </c>
      <c r="H33" s="13"/>
      <c r="I33" s="74">
        <f>SUM(I29:I31)</f>
        <v>230676211</v>
      </c>
      <c r="J33" s="13"/>
      <c r="K33" s="91">
        <f>SUM(K29:K31)</f>
        <v>295392075</v>
      </c>
      <c r="L33" s="13"/>
      <c r="M33" s="74">
        <f>SUM(M29:M31)</f>
        <v>185551674</v>
      </c>
    </row>
    <row r="34" spans="1:13" ht="15" customHeight="1" thickTop="1" x14ac:dyDescent="0.5">
      <c r="A34" s="10"/>
      <c r="B34" s="11"/>
      <c r="C34" s="11"/>
      <c r="D34" s="11"/>
      <c r="E34" s="12"/>
      <c r="F34" s="11"/>
      <c r="G34" s="87"/>
      <c r="H34" s="13"/>
      <c r="I34" s="7"/>
      <c r="J34" s="13"/>
      <c r="K34" s="87"/>
      <c r="L34" s="13"/>
      <c r="M34" s="7"/>
    </row>
    <row r="35" spans="1:13" ht="15" customHeight="1" x14ac:dyDescent="0.5">
      <c r="A35" s="8" t="s">
        <v>63</v>
      </c>
      <c r="B35" s="5"/>
      <c r="C35" s="5"/>
      <c r="D35" s="5"/>
      <c r="E35" s="6"/>
      <c r="F35" s="5"/>
      <c r="G35" s="87"/>
      <c r="H35" s="7"/>
      <c r="I35" s="7"/>
      <c r="J35" s="7"/>
      <c r="K35" s="87"/>
      <c r="L35" s="7"/>
      <c r="M35" s="7"/>
    </row>
    <row r="36" spans="1:13" ht="15" customHeight="1" x14ac:dyDescent="0.5">
      <c r="A36" s="26" t="s">
        <v>132</v>
      </c>
      <c r="B36" s="5"/>
      <c r="C36" s="5"/>
      <c r="D36" s="5"/>
      <c r="E36" s="6"/>
      <c r="F36" s="5"/>
      <c r="G36" s="87"/>
      <c r="H36" s="7"/>
      <c r="I36" s="7"/>
      <c r="J36" s="7"/>
      <c r="K36" s="87"/>
      <c r="L36" s="7"/>
      <c r="M36" s="7"/>
    </row>
    <row r="37" spans="1:13" ht="15" customHeight="1" x14ac:dyDescent="0.5">
      <c r="A37" s="5"/>
      <c r="B37" s="5" t="s">
        <v>65</v>
      </c>
      <c r="C37" s="5"/>
      <c r="D37" s="5"/>
      <c r="E37" s="12"/>
      <c r="F37" s="11"/>
      <c r="G37" s="86">
        <v>-5306021</v>
      </c>
      <c r="H37" s="13"/>
      <c r="I37" s="22">
        <v>-449689</v>
      </c>
      <c r="J37" s="13"/>
      <c r="K37" s="92">
        <v>0</v>
      </c>
      <c r="L37" s="13"/>
      <c r="M37" s="22">
        <v>0</v>
      </c>
    </row>
    <row r="38" spans="1:13" ht="15" customHeight="1" x14ac:dyDescent="0.5">
      <c r="A38" s="5"/>
      <c r="B38" s="5"/>
      <c r="C38" s="5"/>
      <c r="D38" s="5"/>
      <c r="E38" s="12"/>
      <c r="F38" s="11"/>
      <c r="G38" s="85"/>
      <c r="H38" s="13"/>
      <c r="I38" s="20"/>
      <c r="J38" s="13"/>
      <c r="K38" s="90"/>
      <c r="L38" s="13"/>
      <c r="M38" s="13"/>
    </row>
    <row r="39" spans="1:13" ht="15" customHeight="1" x14ac:dyDescent="0.5">
      <c r="A39" s="5"/>
      <c r="B39" s="5" t="s">
        <v>66</v>
      </c>
      <c r="C39" s="5"/>
      <c r="D39" s="5"/>
      <c r="E39" s="12"/>
      <c r="F39" s="11"/>
      <c r="G39" s="87"/>
      <c r="H39" s="13"/>
      <c r="I39" s="7"/>
      <c r="J39" s="13"/>
      <c r="K39" s="87"/>
      <c r="L39" s="13"/>
      <c r="M39" s="7"/>
    </row>
    <row r="40" spans="1:13" ht="15" customHeight="1" x14ac:dyDescent="0.5">
      <c r="A40" s="5"/>
      <c r="B40" s="5"/>
      <c r="C40" s="5" t="s">
        <v>64</v>
      </c>
      <c r="D40" s="5"/>
      <c r="E40" s="12"/>
      <c r="F40" s="11"/>
      <c r="G40" s="86">
        <f>SUM(G37:G39)</f>
        <v>-5306021</v>
      </c>
      <c r="H40" s="13"/>
      <c r="I40" s="9">
        <f>SUM(I37:I39)</f>
        <v>-449689</v>
      </c>
      <c r="J40" s="13"/>
      <c r="K40" s="92">
        <f>SUM(K37:K39)</f>
        <v>0</v>
      </c>
      <c r="L40" s="13"/>
      <c r="M40" s="9">
        <f>SUM(M37:M39)</f>
        <v>0</v>
      </c>
    </row>
    <row r="41" spans="1:13" ht="15" customHeight="1" x14ac:dyDescent="0.5">
      <c r="A41" s="5"/>
      <c r="B41" s="5"/>
      <c r="C41" s="5"/>
      <c r="D41" s="5"/>
      <c r="E41" s="12"/>
      <c r="F41" s="11"/>
      <c r="G41" s="90"/>
      <c r="H41" s="13"/>
      <c r="I41" s="13"/>
      <c r="J41" s="13"/>
      <c r="K41" s="90"/>
      <c r="L41" s="13"/>
      <c r="M41" s="13"/>
    </row>
    <row r="42" spans="1:13" ht="15" customHeight="1" x14ac:dyDescent="0.5">
      <c r="A42" s="8" t="s">
        <v>133</v>
      </c>
      <c r="B42" s="8"/>
      <c r="C42" s="8"/>
      <c r="D42" s="8"/>
      <c r="E42" s="12"/>
      <c r="F42" s="11"/>
      <c r="G42" s="92">
        <f>G40</f>
        <v>-5306021</v>
      </c>
      <c r="H42" s="13"/>
      <c r="I42" s="9">
        <f>I40</f>
        <v>-449689</v>
      </c>
      <c r="J42" s="13"/>
      <c r="K42" s="92">
        <f>K40</f>
        <v>0</v>
      </c>
      <c r="L42" s="13"/>
      <c r="M42" s="9">
        <f>M40</f>
        <v>0</v>
      </c>
    </row>
    <row r="43" spans="1:13" ht="15" customHeight="1" x14ac:dyDescent="0.5">
      <c r="A43" s="8"/>
      <c r="B43" s="8"/>
      <c r="C43" s="8"/>
      <c r="D43" s="8"/>
      <c r="E43" s="12"/>
      <c r="F43" s="11"/>
      <c r="G43" s="87"/>
      <c r="H43" s="13"/>
      <c r="I43" s="7"/>
      <c r="J43" s="13"/>
      <c r="K43" s="87"/>
      <c r="L43" s="13"/>
      <c r="M43" s="7"/>
    </row>
    <row r="44" spans="1:13" ht="15" customHeight="1" thickBot="1" x14ac:dyDescent="0.55000000000000004">
      <c r="A44" s="8" t="s">
        <v>78</v>
      </c>
      <c r="B44" s="5"/>
      <c r="C44" s="5"/>
      <c r="D44" s="5"/>
      <c r="E44" s="12"/>
      <c r="F44" s="11"/>
      <c r="G44" s="93">
        <f>SUM(G33,G42)</f>
        <v>247894120</v>
      </c>
      <c r="H44" s="13"/>
      <c r="I44" s="75">
        <f>SUM(I33,I42)</f>
        <v>230226522</v>
      </c>
      <c r="J44" s="13"/>
      <c r="K44" s="93">
        <f>SUM(K33,K42)</f>
        <v>295392075</v>
      </c>
      <c r="L44" s="13"/>
      <c r="M44" s="75">
        <f>SUM(M33,M42)</f>
        <v>185551674</v>
      </c>
    </row>
    <row r="45" spans="1:13" ht="15" customHeight="1" thickTop="1" x14ac:dyDescent="0.5">
      <c r="A45" s="8"/>
      <c r="B45" s="5"/>
      <c r="C45" s="5"/>
      <c r="D45" s="5"/>
      <c r="E45" s="12"/>
      <c r="F45" s="11"/>
      <c r="G45" s="13"/>
      <c r="H45" s="13"/>
      <c r="I45" s="13"/>
      <c r="J45" s="13"/>
      <c r="K45" s="13"/>
      <c r="L45" s="13"/>
      <c r="M45" s="13"/>
    </row>
    <row r="46" spans="1:13" ht="15" customHeight="1" x14ac:dyDescent="0.5">
      <c r="A46" s="8"/>
      <c r="B46" s="5"/>
      <c r="C46" s="5"/>
      <c r="D46" s="5"/>
      <c r="E46" s="12"/>
      <c r="F46" s="11"/>
      <c r="G46" s="13"/>
      <c r="H46" s="13"/>
      <c r="I46" s="13"/>
      <c r="J46" s="13"/>
      <c r="K46" s="13"/>
      <c r="L46" s="13"/>
      <c r="M46" s="13"/>
    </row>
    <row r="47" spans="1:13" ht="15" customHeight="1" x14ac:dyDescent="0.5">
      <c r="A47" s="8"/>
      <c r="B47" s="5"/>
      <c r="C47" s="5"/>
      <c r="D47" s="5"/>
      <c r="E47" s="12"/>
      <c r="F47" s="11"/>
      <c r="G47" s="13"/>
      <c r="H47" s="13"/>
      <c r="I47" s="13"/>
      <c r="J47" s="13"/>
      <c r="K47" s="13"/>
      <c r="L47" s="13"/>
      <c r="M47" s="13"/>
    </row>
    <row r="48" spans="1:13" ht="15" customHeight="1" x14ac:dyDescent="0.5">
      <c r="A48" s="8"/>
      <c r="B48" s="5"/>
      <c r="C48" s="5"/>
      <c r="D48" s="5"/>
      <c r="E48" s="12"/>
      <c r="F48" s="11"/>
      <c r="G48" s="13"/>
      <c r="H48" s="13"/>
      <c r="I48" s="13"/>
      <c r="J48" s="13"/>
      <c r="K48" s="13"/>
      <c r="L48" s="13"/>
      <c r="M48" s="13"/>
    </row>
    <row r="49" spans="1:13" ht="15" customHeight="1" x14ac:dyDescent="0.5">
      <c r="A49" s="8"/>
      <c r="B49" s="5"/>
      <c r="C49" s="5"/>
      <c r="D49" s="5"/>
      <c r="E49" s="12"/>
      <c r="F49" s="11"/>
      <c r="G49" s="13"/>
      <c r="H49" s="13"/>
      <c r="I49" s="13"/>
      <c r="J49" s="13"/>
      <c r="K49" s="13"/>
      <c r="L49" s="13"/>
      <c r="M49" s="13"/>
    </row>
    <row r="50" spans="1:13" ht="15" customHeight="1" x14ac:dyDescent="0.5">
      <c r="A50" s="8"/>
      <c r="B50" s="5"/>
      <c r="C50" s="5"/>
      <c r="D50" s="5"/>
      <c r="E50" s="12"/>
      <c r="F50" s="11"/>
      <c r="G50" s="13"/>
      <c r="H50" s="13"/>
      <c r="I50" s="13"/>
      <c r="J50" s="13"/>
      <c r="K50" s="13"/>
      <c r="L50" s="13"/>
      <c r="M50" s="13"/>
    </row>
    <row r="51" spans="1:13" ht="12.75" customHeight="1" x14ac:dyDescent="0.5">
      <c r="A51" s="8"/>
      <c r="B51" s="5"/>
      <c r="C51" s="5"/>
      <c r="D51" s="5"/>
      <c r="E51" s="12"/>
      <c r="F51" s="11"/>
      <c r="G51" s="13"/>
      <c r="H51" s="13"/>
      <c r="I51" s="13"/>
      <c r="J51" s="13"/>
      <c r="K51" s="13"/>
      <c r="L51" s="13"/>
      <c r="M51" s="13"/>
    </row>
    <row r="52" spans="1:13" ht="21.75" customHeight="1" x14ac:dyDescent="0.5">
      <c r="A52" s="31" t="s">
        <v>76</v>
      </c>
      <c r="B52" s="31"/>
      <c r="C52" s="31"/>
      <c r="D52" s="31"/>
      <c r="E52" s="70"/>
      <c r="F52" s="31"/>
      <c r="G52" s="42"/>
      <c r="H52" s="42"/>
      <c r="I52" s="42"/>
      <c r="J52" s="42"/>
      <c r="K52" s="42"/>
      <c r="L52" s="42"/>
      <c r="M52" s="42"/>
    </row>
    <row r="53" spans="1:13" ht="15" customHeight="1" x14ac:dyDescent="0.5">
      <c r="A53" s="41" t="str">
        <f>A1</f>
        <v>R&amp;B Food Supply Public Company Limited</v>
      </c>
      <c r="E53" s="145"/>
    </row>
    <row r="54" spans="1:13" ht="15" customHeight="1" x14ac:dyDescent="0.5">
      <c r="A54" s="41" t="s">
        <v>157</v>
      </c>
      <c r="E54" s="145"/>
    </row>
    <row r="55" spans="1:13" ht="15" customHeight="1" x14ac:dyDescent="0.5">
      <c r="A55" s="69" t="str">
        <f>+A3</f>
        <v>For the nine-month period ended 30 September 2019</v>
      </c>
      <c r="B55" s="31"/>
      <c r="C55" s="31"/>
      <c r="D55" s="31"/>
      <c r="E55" s="70"/>
      <c r="F55" s="31"/>
      <c r="G55" s="42"/>
      <c r="H55" s="42"/>
      <c r="I55" s="42"/>
      <c r="J55" s="42"/>
      <c r="K55" s="42"/>
      <c r="L55" s="42"/>
      <c r="M55" s="42"/>
    </row>
    <row r="56" spans="1:13" ht="15" customHeight="1" x14ac:dyDescent="0.5">
      <c r="A56" s="43"/>
      <c r="B56" s="33"/>
      <c r="C56" s="33"/>
      <c r="D56" s="33"/>
      <c r="E56" s="2"/>
      <c r="F56" s="33"/>
      <c r="G56" s="44"/>
      <c r="H56" s="44"/>
      <c r="I56" s="44"/>
      <c r="J56" s="44"/>
      <c r="K56" s="44"/>
      <c r="L56" s="44"/>
      <c r="M56" s="44"/>
    </row>
    <row r="57" spans="1:13" ht="15" customHeight="1" x14ac:dyDescent="0.5">
      <c r="E57" s="71"/>
      <c r="F57" s="41"/>
      <c r="G57" s="72"/>
      <c r="H57" s="72"/>
      <c r="I57" s="72"/>
      <c r="J57" s="72"/>
      <c r="K57" s="72"/>
      <c r="L57" s="72"/>
      <c r="M57" s="72"/>
    </row>
    <row r="58" spans="1:13" ht="15" customHeight="1" x14ac:dyDescent="0.5">
      <c r="A58" s="10"/>
      <c r="B58" s="11"/>
      <c r="C58" s="11"/>
      <c r="D58" s="11"/>
      <c r="E58" s="12"/>
      <c r="F58" s="11"/>
      <c r="G58" s="170" t="s">
        <v>48</v>
      </c>
      <c r="H58" s="170"/>
      <c r="I58" s="170"/>
      <c r="J58" s="15"/>
      <c r="K58" s="170" t="s">
        <v>72</v>
      </c>
      <c r="L58" s="170"/>
      <c r="M58" s="170"/>
    </row>
    <row r="59" spans="1:13" ht="15" customHeight="1" x14ac:dyDescent="0.5">
      <c r="A59" s="10"/>
      <c r="B59" s="11"/>
      <c r="C59" s="11"/>
      <c r="D59" s="11"/>
      <c r="E59" s="12"/>
      <c r="F59" s="11"/>
      <c r="G59" s="169" t="s">
        <v>49</v>
      </c>
      <c r="H59" s="169"/>
      <c r="I59" s="169"/>
      <c r="J59" s="15"/>
      <c r="K59" s="169" t="s">
        <v>49</v>
      </c>
      <c r="L59" s="169"/>
      <c r="M59" s="169"/>
    </row>
    <row r="60" spans="1:13" ht="15" customHeight="1" x14ac:dyDescent="0.5">
      <c r="A60" s="5"/>
      <c r="B60" s="5"/>
      <c r="C60" s="5"/>
      <c r="D60" s="5"/>
      <c r="E60" s="6"/>
      <c r="F60" s="5"/>
      <c r="G60" s="15" t="s">
        <v>50</v>
      </c>
      <c r="H60" s="15"/>
      <c r="I60" s="15" t="s">
        <v>50</v>
      </c>
      <c r="J60" s="16"/>
      <c r="K60" s="15" t="s">
        <v>50</v>
      </c>
      <c r="L60" s="15"/>
      <c r="M60" s="15" t="s">
        <v>50</v>
      </c>
    </row>
    <row r="61" spans="1:13" ht="15" customHeight="1" x14ac:dyDescent="0.5">
      <c r="A61" s="5"/>
      <c r="B61" s="5"/>
      <c r="C61" s="5"/>
      <c r="D61" s="5"/>
      <c r="E61" s="14"/>
      <c r="F61" s="8"/>
      <c r="G61" s="15" t="s">
        <v>217</v>
      </c>
      <c r="H61" s="15"/>
      <c r="I61" s="15" t="s">
        <v>217</v>
      </c>
      <c r="J61" s="15"/>
      <c r="K61" s="15" t="s">
        <v>217</v>
      </c>
      <c r="L61" s="15"/>
      <c r="M61" s="15" t="s">
        <v>217</v>
      </c>
    </row>
    <row r="62" spans="1:13" ht="15" customHeight="1" x14ac:dyDescent="0.5">
      <c r="A62" s="5"/>
      <c r="B62" s="5"/>
      <c r="C62" s="5"/>
      <c r="D62" s="5"/>
      <c r="E62" s="6"/>
      <c r="F62" s="5"/>
      <c r="G62" s="15" t="s">
        <v>143</v>
      </c>
      <c r="H62" s="15"/>
      <c r="I62" s="15" t="s">
        <v>94</v>
      </c>
      <c r="J62" s="7"/>
      <c r="K62" s="15" t="s">
        <v>143</v>
      </c>
      <c r="L62" s="15"/>
      <c r="M62" s="15" t="s">
        <v>94</v>
      </c>
    </row>
    <row r="63" spans="1:13" ht="15" customHeight="1" x14ac:dyDescent="0.5">
      <c r="A63" s="5"/>
      <c r="B63" s="5"/>
      <c r="C63" s="5"/>
      <c r="D63" s="5"/>
      <c r="E63" s="143"/>
      <c r="F63" s="8"/>
      <c r="G63" s="17" t="s">
        <v>1</v>
      </c>
      <c r="H63" s="15"/>
      <c r="I63" s="17" t="s">
        <v>1</v>
      </c>
      <c r="J63" s="18"/>
      <c r="K63" s="17" t="s">
        <v>1</v>
      </c>
      <c r="L63" s="15"/>
      <c r="M63" s="17" t="s">
        <v>1</v>
      </c>
    </row>
    <row r="64" spans="1:13" ht="15.75" customHeight="1" x14ac:dyDescent="0.5">
      <c r="A64" s="19"/>
      <c r="B64" s="5"/>
      <c r="C64" s="5"/>
      <c r="D64" s="5"/>
      <c r="E64" s="6"/>
      <c r="F64" s="5"/>
      <c r="G64" s="85"/>
      <c r="H64" s="7"/>
      <c r="I64" s="20"/>
      <c r="J64" s="7"/>
      <c r="K64" s="85"/>
      <c r="L64" s="7"/>
      <c r="M64" s="20"/>
    </row>
    <row r="65" spans="1:13" ht="15" customHeight="1" x14ac:dyDescent="0.5">
      <c r="A65" s="10" t="s">
        <v>67</v>
      </c>
      <c r="B65" s="11"/>
      <c r="C65" s="11"/>
      <c r="D65" s="11"/>
      <c r="E65" s="12"/>
      <c r="F65" s="11"/>
      <c r="G65" s="87"/>
      <c r="H65" s="13"/>
      <c r="I65" s="7"/>
      <c r="J65" s="13"/>
      <c r="K65" s="87"/>
      <c r="L65" s="13"/>
      <c r="M65" s="7"/>
    </row>
    <row r="66" spans="1:13" ht="15" customHeight="1" x14ac:dyDescent="0.5">
      <c r="A66" s="5" t="s">
        <v>68</v>
      </c>
      <c r="B66" s="5"/>
      <c r="C66" s="5"/>
      <c r="D66" s="5"/>
      <c r="E66" s="12"/>
      <c r="F66" s="11"/>
      <c r="G66" s="87">
        <f>G33-G68-G69</f>
        <v>253506343</v>
      </c>
      <c r="H66" s="13"/>
      <c r="I66" s="7">
        <f>I33-I68-I69</f>
        <v>231943963</v>
      </c>
      <c r="J66" s="13"/>
      <c r="K66" s="87">
        <f>K33-K68-K69</f>
        <v>295392075</v>
      </c>
      <c r="L66" s="13"/>
      <c r="M66" s="7">
        <f>M33-M68-M69</f>
        <v>185551674</v>
      </c>
    </row>
    <row r="67" spans="1:13" ht="15" customHeight="1" x14ac:dyDescent="0.5">
      <c r="A67" s="5" t="s">
        <v>159</v>
      </c>
      <c r="B67" s="5"/>
      <c r="C67" s="5"/>
      <c r="D67" s="5"/>
      <c r="E67" s="5"/>
      <c r="F67" s="5"/>
      <c r="G67" s="94"/>
      <c r="H67" s="5"/>
      <c r="I67" s="5"/>
      <c r="J67" s="5"/>
      <c r="K67" s="94"/>
      <c r="L67" s="5"/>
      <c r="M67" s="5"/>
    </row>
    <row r="68" spans="1:13" ht="15" customHeight="1" x14ac:dyDescent="0.5">
      <c r="A68" s="5"/>
      <c r="B68" s="5" t="s">
        <v>160</v>
      </c>
      <c r="C68" s="5"/>
      <c r="D68" s="5"/>
      <c r="E68" s="6"/>
      <c r="F68" s="5"/>
      <c r="G68" s="90">
        <v>0</v>
      </c>
      <c r="H68" s="5"/>
      <c r="I68" s="13">
        <v>0</v>
      </c>
      <c r="J68" s="5"/>
      <c r="K68" s="90">
        <v>0</v>
      </c>
      <c r="L68" s="5"/>
      <c r="M68" s="13">
        <v>0</v>
      </c>
    </row>
    <row r="69" spans="1:13" ht="15" customHeight="1" x14ac:dyDescent="0.5">
      <c r="A69" s="5" t="s">
        <v>69</v>
      </c>
      <c r="B69" s="5"/>
      <c r="C69" s="5"/>
      <c r="D69" s="5"/>
      <c r="E69" s="12"/>
      <c r="F69" s="11"/>
      <c r="G69" s="86">
        <v>-306202</v>
      </c>
      <c r="H69" s="13"/>
      <c r="I69" s="22">
        <v>-1267752</v>
      </c>
      <c r="J69" s="13"/>
      <c r="K69" s="92">
        <v>0</v>
      </c>
      <c r="L69" s="13"/>
      <c r="M69" s="9">
        <v>0</v>
      </c>
    </row>
    <row r="70" spans="1:13" ht="15" customHeight="1" x14ac:dyDescent="0.5">
      <c r="A70" s="10"/>
      <c r="B70" s="11"/>
      <c r="C70" s="11"/>
      <c r="D70" s="11"/>
      <c r="E70" s="12"/>
      <c r="F70" s="11"/>
      <c r="G70" s="87"/>
      <c r="H70" s="13"/>
      <c r="I70" s="7"/>
      <c r="J70" s="13"/>
      <c r="K70" s="87"/>
      <c r="L70" s="13"/>
      <c r="M70" s="7"/>
    </row>
    <row r="71" spans="1:13" ht="15" customHeight="1" thickBot="1" x14ac:dyDescent="0.55000000000000004">
      <c r="A71" s="10"/>
      <c r="B71" s="11"/>
      <c r="C71" s="11"/>
      <c r="D71" s="11"/>
      <c r="E71" s="12"/>
      <c r="F71" s="11"/>
      <c r="G71" s="93">
        <f>SUM(G66:G69)</f>
        <v>253200141</v>
      </c>
      <c r="H71" s="13"/>
      <c r="I71" s="75">
        <f>SUM(I66:I69)</f>
        <v>230676211</v>
      </c>
      <c r="J71" s="13"/>
      <c r="K71" s="93">
        <f>SUM(K66:K69)</f>
        <v>295392075</v>
      </c>
      <c r="L71" s="13"/>
      <c r="M71" s="75">
        <f>SUM(M66:M69)</f>
        <v>185551674</v>
      </c>
    </row>
    <row r="72" spans="1:13" ht="15" customHeight="1" thickTop="1" x14ac:dyDescent="0.5">
      <c r="A72" s="10"/>
      <c r="B72" s="11"/>
      <c r="C72" s="11"/>
      <c r="D72" s="11"/>
      <c r="E72" s="12"/>
      <c r="F72" s="11"/>
      <c r="G72" s="87"/>
      <c r="H72" s="13"/>
      <c r="I72" s="7"/>
      <c r="J72" s="13"/>
      <c r="K72" s="87"/>
      <c r="L72" s="13"/>
      <c r="M72" s="7"/>
    </row>
    <row r="73" spans="1:13" ht="15" customHeight="1" x14ac:dyDescent="0.5">
      <c r="A73" s="10" t="s">
        <v>70</v>
      </c>
      <c r="B73" s="11"/>
      <c r="C73" s="11"/>
      <c r="D73" s="11"/>
      <c r="E73" s="12"/>
      <c r="F73" s="11"/>
      <c r="G73" s="87"/>
      <c r="H73" s="13"/>
      <c r="I73" s="7"/>
      <c r="J73" s="13"/>
      <c r="K73" s="87"/>
      <c r="L73" s="13"/>
      <c r="M73" s="7"/>
    </row>
    <row r="74" spans="1:13" ht="15" customHeight="1" x14ac:dyDescent="0.5">
      <c r="A74" s="5" t="s">
        <v>68</v>
      </c>
      <c r="B74" s="5"/>
      <c r="C74" s="5"/>
      <c r="D74" s="5"/>
      <c r="E74" s="12"/>
      <c r="F74" s="11"/>
      <c r="G74" s="87">
        <f>G44-G76-G77</f>
        <v>248252069</v>
      </c>
      <c r="H74" s="13"/>
      <c r="I74" s="7">
        <f>I44-I76-I77</f>
        <v>231918180</v>
      </c>
      <c r="J74" s="13"/>
      <c r="K74" s="87">
        <f>K44-K76-K77</f>
        <v>295392075</v>
      </c>
      <c r="L74" s="13"/>
      <c r="M74" s="7">
        <f>M44-M76-M77</f>
        <v>185551674</v>
      </c>
    </row>
    <row r="75" spans="1:13" ht="15" customHeight="1" x14ac:dyDescent="0.5">
      <c r="A75" s="5" t="s">
        <v>159</v>
      </c>
      <c r="B75" s="5"/>
      <c r="C75" s="5"/>
      <c r="D75" s="5"/>
      <c r="E75" s="12"/>
      <c r="F75" s="11"/>
      <c r="G75" s="87"/>
      <c r="H75" s="13"/>
      <c r="I75" s="7"/>
      <c r="J75" s="13"/>
      <c r="K75" s="87"/>
      <c r="L75" s="13"/>
      <c r="M75" s="7"/>
    </row>
    <row r="76" spans="1:13" ht="15" customHeight="1" x14ac:dyDescent="0.5">
      <c r="A76" s="5"/>
      <c r="B76" s="5" t="s">
        <v>160</v>
      </c>
      <c r="C76" s="5"/>
      <c r="D76" s="5"/>
      <c r="E76" s="12"/>
      <c r="F76" s="11"/>
      <c r="G76" s="87">
        <v>0</v>
      </c>
      <c r="H76" s="13"/>
      <c r="I76" s="7">
        <v>0</v>
      </c>
      <c r="J76" s="13"/>
      <c r="K76" s="87">
        <v>0</v>
      </c>
      <c r="L76" s="13"/>
      <c r="M76" s="7">
        <v>0</v>
      </c>
    </row>
    <row r="77" spans="1:13" ht="15" customHeight="1" x14ac:dyDescent="0.5">
      <c r="A77" s="5" t="s">
        <v>69</v>
      </c>
      <c r="B77" s="5"/>
      <c r="C77" s="5"/>
      <c r="D77" s="5"/>
      <c r="E77" s="12"/>
      <c r="F77" s="11"/>
      <c r="G77" s="86">
        <v>-357949</v>
      </c>
      <c r="H77" s="13"/>
      <c r="I77" s="9">
        <v>-1691658</v>
      </c>
      <c r="J77" s="13"/>
      <c r="K77" s="92">
        <v>0</v>
      </c>
      <c r="L77" s="13"/>
      <c r="M77" s="9">
        <v>0</v>
      </c>
    </row>
    <row r="78" spans="1:13" ht="15" customHeight="1" x14ac:dyDescent="0.5">
      <c r="A78" s="10"/>
      <c r="B78" s="11"/>
      <c r="C78" s="11"/>
      <c r="D78" s="11"/>
      <c r="E78" s="12"/>
      <c r="F78" s="11"/>
      <c r="G78" s="87"/>
      <c r="H78" s="13"/>
      <c r="I78" s="7"/>
      <c r="J78" s="13"/>
      <c r="K78" s="87"/>
      <c r="L78" s="13"/>
      <c r="M78" s="7"/>
    </row>
    <row r="79" spans="1:13" ht="15" customHeight="1" thickBot="1" x14ac:dyDescent="0.55000000000000004">
      <c r="A79" s="10"/>
      <c r="B79" s="11"/>
      <c r="C79" s="11"/>
      <c r="D79" s="11"/>
      <c r="E79" s="12"/>
      <c r="F79" s="11"/>
      <c r="G79" s="93">
        <f>SUM(G74:G78)</f>
        <v>247894120</v>
      </c>
      <c r="H79" s="13"/>
      <c r="I79" s="75">
        <f>SUM(I74:I78)</f>
        <v>230226522</v>
      </c>
      <c r="J79" s="13"/>
      <c r="K79" s="93">
        <f>SUM(K74:K78)</f>
        <v>295392075</v>
      </c>
      <c r="L79" s="13"/>
      <c r="M79" s="75">
        <f>SUM(M74:M78)</f>
        <v>185551674</v>
      </c>
    </row>
    <row r="80" spans="1:13" ht="15" customHeight="1" thickTop="1" x14ac:dyDescent="0.5">
      <c r="A80" s="10"/>
      <c r="B80" s="11"/>
      <c r="C80" s="11"/>
      <c r="D80" s="11"/>
      <c r="E80" s="12"/>
      <c r="F80" s="11"/>
      <c r="G80" s="87"/>
      <c r="H80" s="13"/>
      <c r="I80" s="7"/>
      <c r="J80" s="13"/>
      <c r="K80" s="87"/>
      <c r="L80" s="13"/>
      <c r="M80" s="7"/>
    </row>
    <row r="81" spans="1:13" ht="15" customHeight="1" x14ac:dyDescent="0.5">
      <c r="A81" s="10" t="s">
        <v>71</v>
      </c>
      <c r="B81" s="11"/>
      <c r="C81" s="11"/>
      <c r="D81" s="11"/>
      <c r="E81" s="12"/>
      <c r="F81" s="11"/>
      <c r="G81" s="87"/>
      <c r="H81" s="13"/>
      <c r="I81" s="7"/>
      <c r="J81" s="13"/>
      <c r="K81" s="87"/>
      <c r="L81" s="13"/>
      <c r="M81" s="7"/>
    </row>
    <row r="82" spans="1:13" ht="15" customHeight="1" x14ac:dyDescent="0.5">
      <c r="A82" s="10"/>
      <c r="B82" s="11"/>
      <c r="C82" s="11"/>
      <c r="D82" s="11"/>
      <c r="E82" s="12"/>
      <c r="F82" s="11"/>
      <c r="G82" s="87"/>
      <c r="H82" s="13"/>
      <c r="I82" s="7"/>
      <c r="J82" s="13"/>
      <c r="K82" s="87"/>
      <c r="L82" s="13"/>
      <c r="M82" s="7"/>
    </row>
    <row r="83" spans="1:13" ht="15" customHeight="1" x14ac:dyDescent="0.5">
      <c r="A83" s="11" t="s">
        <v>161</v>
      </c>
      <c r="B83" s="11"/>
      <c r="C83" s="11"/>
      <c r="D83" s="11"/>
      <c r="E83" s="12"/>
      <c r="F83" s="11"/>
      <c r="G83" s="87"/>
      <c r="H83" s="13"/>
      <c r="I83" s="7"/>
      <c r="J83" s="13"/>
      <c r="K83" s="87"/>
      <c r="L83" s="13"/>
      <c r="M83" s="7"/>
    </row>
    <row r="84" spans="1:13" ht="15" customHeight="1" thickBot="1" x14ac:dyDescent="0.55000000000000004">
      <c r="A84" s="11"/>
      <c r="B84" s="11" t="s">
        <v>162</v>
      </c>
      <c r="C84" s="11"/>
      <c r="D84" s="11"/>
      <c r="E84" s="12"/>
      <c r="F84" s="11"/>
      <c r="G84" s="141">
        <f>G66/1480000000</f>
        <v>0.17128806959459458</v>
      </c>
      <c r="H84" s="27"/>
      <c r="I84" s="149">
        <f>I66/1174659300</f>
        <v>0.19745637139211344</v>
      </c>
      <c r="J84" s="27"/>
      <c r="K84" s="141">
        <f>K66/1480000000</f>
        <v>0.19958923986486488</v>
      </c>
      <c r="L84" s="27"/>
      <c r="M84" s="149">
        <f>M66/1174659300</f>
        <v>0.15796212059105139</v>
      </c>
    </row>
    <row r="85" spans="1:13" ht="15" customHeight="1" thickTop="1" x14ac:dyDescent="0.5">
      <c r="A85" s="11"/>
      <c r="B85" s="11"/>
      <c r="C85" s="11"/>
      <c r="D85" s="11"/>
      <c r="E85" s="12"/>
      <c r="F85" s="11"/>
      <c r="G85" s="27"/>
      <c r="H85" s="27"/>
      <c r="I85" s="27"/>
      <c r="J85" s="27"/>
      <c r="K85" s="27"/>
      <c r="L85" s="27"/>
      <c r="M85" s="27"/>
    </row>
    <row r="86" spans="1:13" ht="15" customHeight="1" x14ac:dyDescent="0.5">
      <c r="A86" s="11"/>
      <c r="B86" s="11"/>
      <c r="C86" s="11"/>
      <c r="D86" s="11"/>
      <c r="E86" s="12"/>
      <c r="F86" s="11"/>
      <c r="G86" s="27"/>
      <c r="H86" s="27"/>
      <c r="I86" s="27"/>
      <c r="J86" s="27"/>
      <c r="K86" s="27"/>
      <c r="L86" s="27"/>
      <c r="M86" s="27"/>
    </row>
    <row r="87" spans="1:13" ht="15" customHeight="1" x14ac:dyDescent="0.2">
      <c r="A87" s="11"/>
      <c r="B87" s="11"/>
      <c r="C87" s="11"/>
      <c r="D87" s="11"/>
      <c r="E87" s="12"/>
      <c r="F87" s="11"/>
      <c r="G87" s="27"/>
      <c r="H87" s="27"/>
      <c r="I87" s="150"/>
      <c r="J87" s="27"/>
      <c r="K87" s="27"/>
      <c r="L87" s="27"/>
      <c r="M87" s="27"/>
    </row>
    <row r="88" spans="1:13" ht="15" customHeight="1" x14ac:dyDescent="0.2">
      <c r="A88" s="11"/>
      <c r="B88" s="11"/>
      <c r="C88" s="11"/>
      <c r="D88" s="11"/>
      <c r="E88" s="12"/>
      <c r="F88" s="11"/>
      <c r="G88" s="27"/>
      <c r="H88" s="27"/>
      <c r="I88" s="84"/>
      <c r="J88" s="27"/>
      <c r="K88" s="27"/>
      <c r="L88" s="27"/>
      <c r="M88" s="27"/>
    </row>
    <row r="89" spans="1:13" ht="15" customHeight="1" x14ac:dyDescent="0.5">
      <c r="A89" s="11"/>
      <c r="B89" s="11"/>
      <c r="C89" s="11"/>
      <c r="D89" s="11"/>
      <c r="E89" s="12"/>
      <c r="F89" s="11"/>
      <c r="G89" s="27"/>
      <c r="H89" s="27"/>
      <c r="I89" s="27"/>
      <c r="J89" s="27"/>
      <c r="K89" s="27"/>
      <c r="L89" s="27"/>
      <c r="M89" s="27"/>
    </row>
    <row r="90" spans="1:13" ht="15" customHeight="1" x14ac:dyDescent="0.5">
      <c r="A90" s="11"/>
      <c r="B90" s="11"/>
      <c r="C90" s="11"/>
      <c r="D90" s="11"/>
      <c r="E90" s="12"/>
      <c r="F90" s="11"/>
      <c r="G90" s="27"/>
      <c r="H90" s="27"/>
      <c r="I90" s="27"/>
      <c r="J90" s="27"/>
      <c r="K90" s="27"/>
      <c r="L90" s="27"/>
      <c r="M90" s="27"/>
    </row>
    <row r="91" spans="1:13" ht="15" customHeight="1" x14ac:dyDescent="0.5">
      <c r="A91" s="11"/>
      <c r="B91" s="11"/>
      <c r="C91" s="11"/>
      <c r="D91" s="11"/>
      <c r="E91" s="12"/>
      <c r="F91" s="11"/>
      <c r="G91" s="27"/>
      <c r="H91" s="27"/>
      <c r="I91" s="27"/>
      <c r="J91" s="27"/>
      <c r="K91" s="27"/>
      <c r="L91" s="27"/>
      <c r="M91" s="27"/>
    </row>
    <row r="92" spans="1:13" ht="15" customHeight="1" x14ac:dyDescent="0.5">
      <c r="A92" s="11"/>
      <c r="B92" s="11"/>
      <c r="C92" s="11"/>
      <c r="D92" s="11"/>
      <c r="E92" s="12"/>
      <c r="F92" s="11"/>
      <c r="G92" s="27"/>
      <c r="H92" s="27"/>
      <c r="I92" s="27"/>
      <c r="J92" s="27"/>
      <c r="K92" s="27"/>
      <c r="L92" s="27"/>
      <c r="M92" s="27"/>
    </row>
    <row r="93" spans="1:13" ht="15" customHeight="1" x14ac:dyDescent="0.5">
      <c r="A93" s="11"/>
      <c r="B93" s="11"/>
      <c r="C93" s="11"/>
      <c r="D93" s="11"/>
      <c r="E93" s="12"/>
      <c r="F93" s="11"/>
      <c r="G93" s="27"/>
      <c r="H93" s="27"/>
      <c r="I93" s="27"/>
      <c r="J93" s="27"/>
      <c r="K93" s="27"/>
      <c r="L93" s="27"/>
      <c r="M93" s="27"/>
    </row>
    <row r="94" spans="1:13" ht="15" customHeight="1" x14ac:dyDescent="0.5">
      <c r="A94" s="11"/>
      <c r="B94" s="11"/>
      <c r="C94" s="11"/>
      <c r="D94" s="11"/>
      <c r="E94" s="12"/>
      <c r="F94" s="11"/>
      <c r="G94" s="27"/>
      <c r="H94" s="27"/>
      <c r="I94" s="27"/>
      <c r="J94" s="27"/>
      <c r="K94" s="27"/>
      <c r="L94" s="27"/>
      <c r="M94" s="27"/>
    </row>
    <row r="95" spans="1:13" ht="15" customHeight="1" x14ac:dyDescent="0.5">
      <c r="A95" s="11"/>
      <c r="B95" s="11"/>
      <c r="C95" s="11"/>
      <c r="D95" s="11"/>
      <c r="E95" s="12"/>
      <c r="F95" s="11"/>
      <c r="G95" s="27"/>
      <c r="H95" s="27"/>
      <c r="I95" s="27"/>
      <c r="J95" s="27"/>
      <c r="K95" s="27"/>
      <c r="L95" s="27"/>
      <c r="M95" s="27"/>
    </row>
    <row r="96" spans="1:13" ht="15" customHeight="1" x14ac:dyDescent="0.5">
      <c r="A96" s="11"/>
      <c r="B96" s="11"/>
      <c r="C96" s="11"/>
      <c r="D96" s="11"/>
      <c r="E96" s="12"/>
      <c r="F96" s="11"/>
      <c r="G96" s="27"/>
      <c r="H96" s="27"/>
      <c r="I96" s="27"/>
      <c r="J96" s="27"/>
      <c r="K96" s="27"/>
      <c r="L96" s="27"/>
      <c r="M96" s="27"/>
    </row>
    <row r="97" spans="1:13" ht="15" customHeight="1" x14ac:dyDescent="0.5">
      <c r="A97" s="11"/>
      <c r="B97" s="11"/>
      <c r="C97" s="11"/>
      <c r="D97" s="11"/>
      <c r="E97" s="12"/>
      <c r="F97" s="11"/>
      <c r="G97" s="27"/>
      <c r="H97" s="27"/>
      <c r="I97" s="27"/>
      <c r="J97" s="27"/>
      <c r="K97" s="27"/>
      <c r="L97" s="27"/>
      <c r="M97" s="27"/>
    </row>
    <row r="98" spans="1:13" ht="15" customHeight="1" x14ac:dyDescent="0.5">
      <c r="A98" s="11"/>
      <c r="B98" s="11"/>
      <c r="C98" s="11"/>
      <c r="D98" s="11"/>
      <c r="E98" s="12"/>
      <c r="F98" s="11"/>
      <c r="G98" s="27"/>
      <c r="H98" s="27"/>
      <c r="I98" s="27"/>
      <c r="J98" s="27"/>
      <c r="K98" s="27"/>
      <c r="L98" s="27"/>
      <c r="M98" s="27"/>
    </row>
    <row r="99" spans="1:13" ht="15" customHeight="1" x14ac:dyDescent="0.5">
      <c r="A99" s="11"/>
      <c r="B99" s="11"/>
      <c r="C99" s="11"/>
      <c r="D99" s="11"/>
      <c r="E99" s="12"/>
      <c r="F99" s="11"/>
      <c r="G99" s="27"/>
      <c r="H99" s="27"/>
      <c r="I99" s="27"/>
      <c r="J99" s="27"/>
      <c r="K99" s="27"/>
      <c r="L99" s="27"/>
      <c r="M99" s="27"/>
    </row>
    <row r="100" spans="1:13" ht="15" customHeight="1" x14ac:dyDescent="0.5">
      <c r="A100" s="11"/>
      <c r="B100" s="11"/>
      <c r="C100" s="11"/>
      <c r="D100" s="11"/>
      <c r="E100" s="12"/>
      <c r="F100" s="11"/>
      <c r="G100" s="27"/>
      <c r="H100" s="27"/>
      <c r="I100" s="27"/>
      <c r="J100" s="27"/>
      <c r="K100" s="27"/>
      <c r="L100" s="27"/>
      <c r="M100" s="27"/>
    </row>
    <row r="101" spans="1:13" ht="15" customHeight="1" x14ac:dyDescent="0.5">
      <c r="A101" s="33"/>
      <c r="B101" s="33"/>
      <c r="C101" s="33"/>
      <c r="D101" s="33"/>
      <c r="E101" s="2"/>
      <c r="F101" s="33"/>
      <c r="G101" s="73"/>
      <c r="H101" s="73"/>
      <c r="I101" s="73"/>
      <c r="J101" s="73"/>
      <c r="K101" s="73"/>
      <c r="L101" s="73"/>
      <c r="M101" s="73"/>
    </row>
    <row r="102" spans="1:13" ht="15" customHeight="1" x14ac:dyDescent="0.5">
      <c r="A102" s="33"/>
      <c r="B102" s="33"/>
      <c r="C102" s="33"/>
      <c r="D102" s="33"/>
      <c r="E102" s="2"/>
      <c r="F102" s="33"/>
      <c r="G102" s="73"/>
      <c r="H102" s="73"/>
      <c r="I102" s="73"/>
      <c r="J102" s="73"/>
      <c r="K102" s="73"/>
      <c r="L102" s="73"/>
      <c r="M102" s="73"/>
    </row>
    <row r="103" spans="1:13" s="33" customFormat="1" ht="12.75" customHeight="1" x14ac:dyDescent="0.5">
      <c r="G103" s="44"/>
      <c r="H103" s="44"/>
      <c r="I103" s="44"/>
      <c r="J103" s="44"/>
      <c r="K103" s="44"/>
      <c r="L103" s="44"/>
      <c r="M103" s="44"/>
    </row>
    <row r="104" spans="1:13" ht="21.75" customHeight="1" x14ac:dyDescent="0.5">
      <c r="A104" s="31" t="s">
        <v>76</v>
      </c>
      <c r="B104" s="31"/>
      <c r="C104" s="31"/>
      <c r="D104" s="31"/>
      <c r="E104" s="31"/>
      <c r="F104" s="31"/>
      <c r="G104" s="42"/>
      <c r="H104" s="42"/>
      <c r="I104" s="42"/>
      <c r="J104" s="42"/>
      <c r="K104" s="42"/>
      <c r="L104" s="42"/>
      <c r="M104" s="42"/>
    </row>
    <row r="105" spans="1:13" ht="15" customHeight="1" x14ac:dyDescent="0.5">
      <c r="E105" s="145"/>
    </row>
    <row r="106" spans="1:13" ht="15" customHeight="1" x14ac:dyDescent="0.5">
      <c r="E106" s="145"/>
    </row>
    <row r="107" spans="1:13" ht="15" customHeight="1" x14ac:dyDescent="0.5">
      <c r="E107" s="145"/>
    </row>
    <row r="108" spans="1:13" ht="15" customHeight="1" x14ac:dyDescent="0.5">
      <c r="E108" s="145"/>
    </row>
    <row r="109" spans="1:13" ht="15" customHeight="1" x14ac:dyDescent="0.5">
      <c r="E109" s="145"/>
    </row>
    <row r="110" spans="1:13" ht="15" customHeight="1" x14ac:dyDescent="0.5">
      <c r="E110" s="145"/>
    </row>
    <row r="111" spans="1:13" ht="15" customHeight="1" x14ac:dyDescent="0.5">
      <c r="E111" s="145"/>
    </row>
    <row r="112" spans="1:13" ht="15" customHeight="1" x14ac:dyDescent="0.5">
      <c r="E112" s="145"/>
    </row>
    <row r="113" spans="5:5" ht="15" customHeight="1" x14ac:dyDescent="0.5">
      <c r="E113" s="145"/>
    </row>
    <row r="114" spans="5:5" ht="15" customHeight="1" x14ac:dyDescent="0.5">
      <c r="E114" s="145"/>
    </row>
    <row r="115" spans="5:5" ht="15" customHeight="1" x14ac:dyDescent="0.5">
      <c r="E115" s="145"/>
    </row>
    <row r="116" spans="5:5" ht="15" customHeight="1" x14ac:dyDescent="0.5">
      <c r="E116" s="145"/>
    </row>
    <row r="117" spans="5:5" ht="15" customHeight="1" x14ac:dyDescent="0.5">
      <c r="E117" s="145"/>
    </row>
    <row r="118" spans="5:5" ht="15" customHeight="1" x14ac:dyDescent="0.5">
      <c r="E118" s="145"/>
    </row>
    <row r="119" spans="5:5" ht="15" customHeight="1" x14ac:dyDescent="0.5">
      <c r="E119" s="145"/>
    </row>
    <row r="120" spans="5:5" ht="15" customHeight="1" x14ac:dyDescent="0.5">
      <c r="E120" s="145"/>
    </row>
    <row r="121" spans="5:5" ht="15" customHeight="1" x14ac:dyDescent="0.5">
      <c r="E121" s="145"/>
    </row>
    <row r="122" spans="5:5" ht="15" customHeight="1" x14ac:dyDescent="0.5">
      <c r="E122" s="145"/>
    </row>
    <row r="123" spans="5:5" ht="15" customHeight="1" x14ac:dyDescent="0.5">
      <c r="E123" s="145"/>
    </row>
    <row r="124" spans="5:5" ht="15" customHeight="1" x14ac:dyDescent="0.5">
      <c r="E124" s="145"/>
    </row>
    <row r="125" spans="5:5" ht="15" customHeight="1" x14ac:dyDescent="0.5">
      <c r="E125" s="145"/>
    </row>
    <row r="126" spans="5:5" ht="15" customHeight="1" x14ac:dyDescent="0.5">
      <c r="E126" s="145"/>
    </row>
    <row r="127" spans="5:5" ht="15" customHeight="1" x14ac:dyDescent="0.5">
      <c r="E127" s="145"/>
    </row>
    <row r="128" spans="5:5" ht="15" customHeight="1" x14ac:dyDescent="0.5">
      <c r="E128" s="145"/>
    </row>
    <row r="129" spans="5:5" ht="15" customHeight="1" x14ac:dyDescent="0.5">
      <c r="E129" s="145"/>
    </row>
    <row r="130" spans="5:5" ht="15" customHeight="1" x14ac:dyDescent="0.5">
      <c r="E130" s="145"/>
    </row>
    <row r="131" spans="5:5" ht="15" customHeight="1" x14ac:dyDescent="0.5">
      <c r="E131" s="145"/>
    </row>
    <row r="132" spans="5:5" ht="15" customHeight="1" x14ac:dyDescent="0.5">
      <c r="E132" s="145"/>
    </row>
    <row r="133" spans="5:5" ht="15" customHeight="1" x14ac:dyDescent="0.5">
      <c r="E133" s="145"/>
    </row>
    <row r="134" spans="5:5" ht="15" customHeight="1" x14ac:dyDescent="0.5">
      <c r="E134" s="145"/>
    </row>
    <row r="135" spans="5:5" ht="15" customHeight="1" x14ac:dyDescent="0.5">
      <c r="E135" s="145"/>
    </row>
    <row r="136" spans="5:5" ht="15" customHeight="1" x14ac:dyDescent="0.5">
      <c r="E136" s="145"/>
    </row>
    <row r="137" spans="5:5" ht="15" customHeight="1" x14ac:dyDescent="0.5">
      <c r="E137" s="145"/>
    </row>
    <row r="138" spans="5:5" ht="15" customHeight="1" x14ac:dyDescent="0.5">
      <c r="E138" s="145"/>
    </row>
    <row r="139" spans="5:5" ht="15" customHeight="1" x14ac:dyDescent="0.5">
      <c r="E139" s="145"/>
    </row>
    <row r="140" spans="5:5" ht="15" customHeight="1" x14ac:dyDescent="0.5">
      <c r="E140" s="145"/>
    </row>
    <row r="141" spans="5:5" ht="15" customHeight="1" x14ac:dyDescent="0.5">
      <c r="E141" s="145"/>
    </row>
    <row r="142" spans="5:5" ht="15" customHeight="1" x14ac:dyDescent="0.5">
      <c r="E142" s="145"/>
    </row>
    <row r="143" spans="5:5" ht="15" customHeight="1" x14ac:dyDescent="0.5">
      <c r="E143" s="145"/>
    </row>
    <row r="144" spans="5:5" ht="15" customHeight="1" x14ac:dyDescent="0.5">
      <c r="E144" s="145"/>
    </row>
    <row r="145" spans="5:5" ht="15" customHeight="1" x14ac:dyDescent="0.5">
      <c r="E145" s="145"/>
    </row>
    <row r="146" spans="5:5" ht="15" customHeight="1" x14ac:dyDescent="0.5">
      <c r="E146" s="145"/>
    </row>
    <row r="147" spans="5:5" ht="15" customHeight="1" x14ac:dyDescent="0.5">
      <c r="E147" s="145"/>
    </row>
    <row r="148" spans="5:5" ht="15" customHeight="1" x14ac:dyDescent="0.5">
      <c r="E148" s="145"/>
    </row>
    <row r="149" spans="5:5" ht="15" customHeight="1" x14ac:dyDescent="0.5">
      <c r="E149" s="145"/>
    </row>
  </sheetData>
  <mergeCells count="8">
    <mergeCell ref="G59:I59"/>
    <mergeCell ref="K59:M59"/>
    <mergeCell ref="G6:I6"/>
    <mergeCell ref="K6:M6"/>
    <mergeCell ref="G7:I7"/>
    <mergeCell ref="K7:M7"/>
    <mergeCell ref="G58:I58"/>
    <mergeCell ref="K58:M58"/>
  </mergeCells>
  <pageMargins left="0.8" right="0.5" top="0.5" bottom="0.6" header="0.49" footer="0.4"/>
  <pageSetup paperSize="9" firstPageNumber="7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tabSelected="1" zoomScale="115" zoomScaleNormal="115" zoomScaleSheetLayoutView="82" workbookViewId="0">
      <selection activeCell="K18" sqref="K18"/>
    </sheetView>
  </sheetViews>
  <sheetFormatPr defaultColWidth="9.28515625" defaultRowHeight="16.5" customHeight="1" x14ac:dyDescent="0.5"/>
  <cols>
    <col min="1" max="3" width="1.7109375" style="1" customWidth="1"/>
    <col min="4" max="4" width="33" style="1" customWidth="1"/>
    <col min="5" max="5" width="12.28515625" style="3" customWidth="1"/>
    <col min="6" max="6" width="0.7109375" style="3" customWidth="1"/>
    <col min="7" max="7" width="10.7109375" style="3" customWidth="1"/>
    <col min="8" max="8" width="0.7109375" style="3" customWidth="1"/>
    <col min="9" max="9" width="15" style="3" customWidth="1"/>
    <col min="10" max="10" width="0.7109375" style="3" customWidth="1"/>
    <col min="11" max="11" width="11.7109375" style="3" customWidth="1"/>
    <col min="12" max="12" width="0.7109375" style="3" customWidth="1"/>
    <col min="13" max="13" width="13.7109375" style="3" customWidth="1"/>
    <col min="14" max="14" width="0.7109375" style="3" customWidth="1"/>
    <col min="15" max="15" width="20.42578125" style="3" customWidth="1"/>
    <col min="16" max="16" width="0.7109375" style="3" customWidth="1"/>
    <col min="17" max="17" width="12.7109375" style="3" customWidth="1"/>
    <col min="18" max="18" width="0.7109375" style="3" customWidth="1"/>
    <col min="19" max="19" width="11.28515625" style="3" customWidth="1"/>
    <col min="20" max="20" width="0.7109375" style="3" customWidth="1"/>
    <col min="21" max="21" width="12.7109375" style="3" customWidth="1"/>
    <col min="22" max="22" width="8.7109375" style="1" bestFit="1" customWidth="1"/>
    <col min="23" max="23" width="11" style="1" bestFit="1" customWidth="1"/>
    <col min="24" max="16384" width="9.28515625" style="1"/>
  </cols>
  <sheetData>
    <row r="1" spans="1:30" ht="16.5" customHeight="1" x14ac:dyDescent="0.5">
      <c r="A1" s="41" t="s">
        <v>147</v>
      </c>
    </row>
    <row r="2" spans="1:30" ht="16.5" customHeight="1" x14ac:dyDescent="0.5">
      <c r="A2" s="41" t="s">
        <v>163</v>
      </c>
    </row>
    <row r="3" spans="1:30" s="33" customFormat="1" ht="16.5" customHeight="1" x14ac:dyDescent="0.5">
      <c r="A3" s="69" t="str">
        <f>'E7-8 (PL9)'!A3</f>
        <v>For the nine-month period ended 30 September 2019</v>
      </c>
      <c r="B3" s="31"/>
      <c r="C3" s="31"/>
      <c r="D3" s="3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30" s="33" customFormat="1" ht="16.5" customHeight="1" x14ac:dyDescent="0.5">
      <c r="A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</row>
    <row r="5" spans="1:30" s="33" customFormat="1" ht="16.5" customHeight="1" x14ac:dyDescent="0.5">
      <c r="A5" s="10"/>
      <c r="B5" s="11"/>
      <c r="C5" s="11"/>
      <c r="D5" s="11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30" ht="15.6" customHeight="1" x14ac:dyDescent="0.5">
      <c r="A6" s="5"/>
      <c r="B6" s="5"/>
      <c r="C6" s="5"/>
      <c r="D6" s="5"/>
      <c r="E6" s="171" t="s">
        <v>123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45"/>
      <c r="W6" s="45"/>
      <c r="X6" s="45"/>
      <c r="Y6" s="45"/>
      <c r="Z6" s="45"/>
      <c r="AA6" s="45"/>
      <c r="AB6" s="45"/>
      <c r="AC6" s="45"/>
      <c r="AD6" s="45"/>
    </row>
    <row r="7" spans="1:30" ht="15.6" customHeight="1" x14ac:dyDescent="0.5">
      <c r="A7" s="5"/>
      <c r="B7" s="5"/>
      <c r="C7" s="5"/>
      <c r="D7" s="5"/>
      <c r="E7" s="172" t="s">
        <v>51</v>
      </c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54"/>
      <c r="S7" s="54"/>
      <c r="T7" s="54"/>
      <c r="U7" s="54"/>
      <c r="V7" s="45"/>
      <c r="W7" s="45"/>
      <c r="X7" s="45"/>
      <c r="Y7" s="45"/>
      <c r="Z7" s="45"/>
      <c r="AA7" s="55"/>
      <c r="AB7" s="55"/>
      <c r="AC7" s="55"/>
      <c r="AD7" s="55"/>
    </row>
    <row r="8" spans="1:30" ht="15.6" customHeight="1" x14ac:dyDescent="0.5">
      <c r="A8" s="5"/>
      <c r="B8" s="5"/>
      <c r="C8" s="5"/>
      <c r="D8" s="5"/>
      <c r="E8" s="56"/>
      <c r="F8" s="56"/>
      <c r="G8" s="56"/>
      <c r="H8" s="56"/>
      <c r="I8" s="56"/>
      <c r="J8" s="56"/>
      <c r="K8" s="56"/>
      <c r="L8" s="56"/>
      <c r="M8" s="56"/>
      <c r="N8" s="56"/>
      <c r="O8" s="142" t="s">
        <v>135</v>
      </c>
      <c r="P8" s="100"/>
      <c r="Q8" s="56"/>
      <c r="R8" s="56"/>
      <c r="S8" s="56"/>
      <c r="T8" s="56"/>
      <c r="U8" s="56"/>
      <c r="V8" s="45"/>
      <c r="W8" s="45"/>
      <c r="X8" s="45"/>
      <c r="Y8" s="45"/>
      <c r="Z8" s="45"/>
      <c r="AA8" s="55"/>
      <c r="AB8" s="55"/>
      <c r="AC8" s="55"/>
      <c r="AD8" s="55"/>
    </row>
    <row r="9" spans="1:30" ht="15.6" customHeight="1" x14ac:dyDescent="0.5">
      <c r="A9" s="5"/>
      <c r="B9" s="5"/>
      <c r="C9" s="5"/>
      <c r="D9" s="5"/>
      <c r="E9" s="56"/>
      <c r="F9" s="56"/>
      <c r="G9" s="56"/>
      <c r="H9" s="56"/>
      <c r="I9" s="56"/>
      <c r="J9" s="56"/>
      <c r="K9" s="56"/>
      <c r="L9" s="56"/>
      <c r="M9" s="56"/>
      <c r="N9" s="56"/>
      <c r="O9" s="57" t="s">
        <v>164</v>
      </c>
      <c r="P9" s="58"/>
      <c r="Q9" s="56"/>
      <c r="R9" s="56"/>
      <c r="S9" s="56"/>
      <c r="T9" s="56"/>
      <c r="U9" s="56"/>
      <c r="V9" s="45"/>
      <c r="W9" s="45"/>
      <c r="X9" s="45"/>
      <c r="Y9" s="45"/>
      <c r="Z9" s="45"/>
      <c r="AA9" s="55"/>
      <c r="AB9" s="55"/>
      <c r="AC9" s="55"/>
      <c r="AD9" s="55"/>
    </row>
    <row r="10" spans="1:30" ht="15.6" customHeight="1" x14ac:dyDescent="0.5">
      <c r="A10" s="5"/>
      <c r="B10" s="5"/>
      <c r="C10" s="5"/>
      <c r="D10" s="5"/>
      <c r="E10" s="16"/>
      <c r="F10" s="16"/>
      <c r="G10" s="16"/>
      <c r="H10" s="58"/>
      <c r="I10" s="58"/>
      <c r="J10" s="58"/>
      <c r="K10" s="58"/>
      <c r="L10" s="58"/>
      <c r="M10" s="58"/>
      <c r="N10" s="58"/>
      <c r="O10" s="59" t="s">
        <v>165</v>
      </c>
      <c r="P10" s="56"/>
      <c r="Q10" s="11"/>
      <c r="R10" s="56"/>
      <c r="S10" s="56"/>
      <c r="T10" s="56"/>
      <c r="U10" s="58"/>
      <c r="V10" s="45"/>
      <c r="W10" s="45"/>
      <c r="X10" s="45"/>
      <c r="Y10" s="45"/>
      <c r="Z10" s="45"/>
      <c r="AA10" s="55"/>
      <c r="AB10" s="55"/>
      <c r="AC10" s="55"/>
      <c r="AD10" s="55"/>
    </row>
    <row r="11" spans="1:30" ht="15.6" customHeight="1" x14ac:dyDescent="0.5">
      <c r="A11" s="5"/>
      <c r="B11" s="5"/>
      <c r="C11" s="5"/>
      <c r="D11" s="5"/>
      <c r="E11" s="16"/>
      <c r="F11" s="16"/>
      <c r="G11" s="16"/>
      <c r="H11" s="58"/>
      <c r="I11" s="59" t="s">
        <v>119</v>
      </c>
      <c r="J11" s="58"/>
      <c r="K11" s="171" t="s">
        <v>20</v>
      </c>
      <c r="L11" s="171"/>
      <c r="M11" s="171"/>
      <c r="N11" s="58"/>
      <c r="O11" s="60" t="s">
        <v>134</v>
      </c>
      <c r="P11" s="58"/>
      <c r="Q11" s="5"/>
      <c r="R11" s="5"/>
      <c r="S11" s="5"/>
      <c r="T11" s="5"/>
      <c r="U11" s="58"/>
      <c r="V11" s="45"/>
      <c r="W11" s="45"/>
      <c r="X11" s="45"/>
      <c r="Y11" s="45"/>
      <c r="Z11" s="45"/>
      <c r="AA11" s="55"/>
      <c r="AB11" s="55"/>
      <c r="AC11" s="55"/>
      <c r="AD11" s="55"/>
    </row>
    <row r="12" spans="1:30" ht="15.6" customHeight="1" x14ac:dyDescent="0.5">
      <c r="A12" s="5"/>
      <c r="B12" s="5"/>
      <c r="C12" s="5"/>
      <c r="D12" s="5"/>
      <c r="E12" s="16" t="s">
        <v>86</v>
      </c>
      <c r="F12" s="16"/>
      <c r="G12" s="16" t="s">
        <v>117</v>
      </c>
      <c r="H12" s="58"/>
      <c r="I12" s="61" t="s">
        <v>139</v>
      </c>
      <c r="J12" s="58"/>
      <c r="K12" s="16" t="s">
        <v>148</v>
      </c>
      <c r="L12" s="18"/>
      <c r="M12" s="16"/>
      <c r="N12" s="58"/>
      <c r="O12" s="34" t="s">
        <v>113</v>
      </c>
      <c r="P12" s="58"/>
      <c r="Q12" s="34" t="s">
        <v>29</v>
      </c>
      <c r="R12" s="34"/>
      <c r="S12" s="34" t="s">
        <v>61</v>
      </c>
      <c r="T12" s="34"/>
      <c r="U12" s="58"/>
      <c r="V12" s="45"/>
      <c r="W12" s="45"/>
      <c r="X12" s="45"/>
      <c r="Y12" s="45"/>
      <c r="Z12" s="45"/>
      <c r="AA12" s="55"/>
      <c r="AB12" s="55"/>
      <c r="AC12" s="55"/>
      <c r="AD12" s="55"/>
    </row>
    <row r="13" spans="1:30" ht="15.6" customHeight="1" x14ac:dyDescent="0.5">
      <c r="A13" s="5"/>
      <c r="B13" s="5"/>
      <c r="C13" s="5"/>
      <c r="D13" s="5"/>
      <c r="E13" s="16" t="s">
        <v>85</v>
      </c>
      <c r="F13" s="16"/>
      <c r="G13" s="16" t="s">
        <v>116</v>
      </c>
      <c r="H13" s="18"/>
      <c r="I13" s="61" t="s">
        <v>140</v>
      </c>
      <c r="J13" s="16"/>
      <c r="K13" s="16" t="s">
        <v>149</v>
      </c>
      <c r="L13" s="18"/>
      <c r="M13" s="16"/>
      <c r="N13" s="16"/>
      <c r="O13" s="16" t="s">
        <v>115</v>
      </c>
      <c r="P13" s="5"/>
      <c r="Q13" s="16" t="s">
        <v>59</v>
      </c>
      <c r="R13" s="16"/>
      <c r="S13" s="16" t="s">
        <v>62</v>
      </c>
      <c r="T13" s="16"/>
      <c r="U13" s="16"/>
    </row>
    <row r="14" spans="1:30" ht="15.6" customHeight="1" x14ac:dyDescent="0.5">
      <c r="A14" s="5"/>
      <c r="B14" s="5"/>
      <c r="C14" s="5"/>
      <c r="D14" s="5"/>
      <c r="E14" s="16" t="s">
        <v>28</v>
      </c>
      <c r="F14" s="16"/>
      <c r="G14" s="16" t="s">
        <v>112</v>
      </c>
      <c r="H14" s="18"/>
      <c r="I14" s="61" t="s">
        <v>111</v>
      </c>
      <c r="J14" s="16"/>
      <c r="K14" s="61" t="s">
        <v>150</v>
      </c>
      <c r="L14" s="16"/>
      <c r="M14" s="61" t="s">
        <v>21</v>
      </c>
      <c r="N14" s="16"/>
      <c r="O14" s="16" t="s">
        <v>114</v>
      </c>
      <c r="P14" s="5"/>
      <c r="Q14" s="16" t="s">
        <v>60</v>
      </c>
      <c r="R14" s="16"/>
      <c r="S14" s="16" t="s">
        <v>58</v>
      </c>
      <c r="T14" s="16"/>
      <c r="U14" s="16" t="s">
        <v>56</v>
      </c>
    </row>
    <row r="15" spans="1:30" ht="15.6" customHeight="1" x14ac:dyDescent="0.5">
      <c r="A15" s="5"/>
      <c r="B15" s="5"/>
      <c r="C15" s="5"/>
      <c r="D15" s="5"/>
      <c r="E15" s="17" t="s">
        <v>1</v>
      </c>
      <c r="F15" s="34"/>
      <c r="G15" s="17" t="s">
        <v>1</v>
      </c>
      <c r="H15" s="56"/>
      <c r="I15" s="17" t="s">
        <v>1</v>
      </c>
      <c r="J15" s="34"/>
      <c r="K15" s="17" t="s">
        <v>1</v>
      </c>
      <c r="L15" s="34"/>
      <c r="M15" s="17" t="s">
        <v>1</v>
      </c>
      <c r="N15" s="34"/>
      <c r="O15" s="17" t="s">
        <v>1</v>
      </c>
      <c r="P15" s="34"/>
      <c r="Q15" s="17" t="s">
        <v>1</v>
      </c>
      <c r="R15" s="34"/>
      <c r="S15" s="17" t="s">
        <v>1</v>
      </c>
      <c r="T15" s="34"/>
      <c r="U15" s="17" t="s">
        <v>1</v>
      </c>
    </row>
    <row r="16" spans="1:30" ht="15.6" customHeight="1" x14ac:dyDescent="0.5">
      <c r="A16" s="5"/>
      <c r="B16" s="62"/>
      <c r="C16" s="5"/>
      <c r="D16" s="5"/>
      <c r="E16" s="13"/>
      <c r="F16" s="13"/>
      <c r="G16" s="13"/>
      <c r="H16" s="7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5" ht="15.6" customHeight="1" x14ac:dyDescent="0.5">
      <c r="A17" s="8" t="s">
        <v>110</v>
      </c>
      <c r="B17" s="5"/>
      <c r="C17" s="5"/>
      <c r="D17" s="5"/>
      <c r="E17" s="13">
        <v>638000000</v>
      </c>
      <c r="F17" s="13"/>
      <c r="G17" s="13">
        <v>93663209</v>
      </c>
      <c r="H17" s="13"/>
      <c r="I17" s="13">
        <v>94712575</v>
      </c>
      <c r="J17" s="13"/>
      <c r="K17" s="13">
        <v>0</v>
      </c>
      <c r="L17" s="13"/>
      <c r="M17" s="13">
        <v>1545293785</v>
      </c>
      <c r="N17" s="13"/>
      <c r="O17" s="13">
        <v>-2049337</v>
      </c>
      <c r="P17" s="13"/>
      <c r="Q17" s="13">
        <f>SUM(O17:P17,E17:M17)</f>
        <v>2369620232</v>
      </c>
      <c r="R17" s="13"/>
      <c r="S17" s="13">
        <v>1605024</v>
      </c>
      <c r="T17" s="13"/>
      <c r="U17" s="13">
        <f>SUM(Q17,S17)</f>
        <v>2371225256</v>
      </c>
      <c r="V17" s="3"/>
    </row>
    <row r="18" spans="1:25" ht="15.6" customHeight="1" x14ac:dyDescent="0.2">
      <c r="A18" s="63" t="s">
        <v>211</v>
      </c>
      <c r="B18" s="5"/>
      <c r="C18" s="5"/>
      <c r="D18" s="5"/>
      <c r="E18" s="13">
        <v>842000000</v>
      </c>
      <c r="F18" s="13"/>
      <c r="G18" s="20" t="s">
        <v>222</v>
      </c>
      <c r="H18" s="24"/>
      <c r="I18" s="20" t="s">
        <v>222</v>
      </c>
      <c r="J18" s="20"/>
      <c r="K18" s="20" t="s">
        <v>222</v>
      </c>
      <c r="L18" s="20"/>
      <c r="M18" s="20" t="s">
        <v>222</v>
      </c>
      <c r="N18" s="20"/>
      <c r="O18" s="20" t="s">
        <v>222</v>
      </c>
      <c r="P18" s="13"/>
      <c r="Q18" s="13">
        <f t="shared" ref="Q18:Q23" si="0">SUM(O18:P18,E18:M18)</f>
        <v>842000000</v>
      </c>
      <c r="R18" s="13"/>
      <c r="S18" s="20" t="s">
        <v>222</v>
      </c>
      <c r="T18" s="13"/>
      <c r="U18" s="13">
        <f>SUM(Q18,S18)</f>
        <v>842000000</v>
      </c>
    </row>
    <row r="19" spans="1:25" ht="15.6" customHeight="1" x14ac:dyDescent="0.5">
      <c r="A19" s="64" t="s">
        <v>166</v>
      </c>
      <c r="B19" s="19"/>
      <c r="C19" s="5"/>
      <c r="D19" s="5"/>
      <c r="E19" s="13"/>
      <c r="F19" s="13"/>
      <c r="G19" s="13"/>
      <c r="H19" s="20"/>
      <c r="I19" s="13"/>
      <c r="J19" s="20"/>
      <c r="K19" s="13"/>
      <c r="L19" s="20"/>
      <c r="M19" s="13"/>
      <c r="N19" s="20"/>
      <c r="O19" s="13"/>
      <c r="P19" s="20"/>
      <c r="Q19" s="13"/>
      <c r="R19" s="13"/>
      <c r="S19" s="13"/>
      <c r="T19" s="13"/>
      <c r="U19" s="13"/>
      <c r="W19" s="65"/>
      <c r="X19" s="65"/>
      <c r="Y19" s="66"/>
    </row>
    <row r="20" spans="1:25" ht="15.6" customHeight="1" x14ac:dyDescent="0.5">
      <c r="A20" s="64"/>
      <c r="B20" s="19" t="s">
        <v>167</v>
      </c>
      <c r="C20" s="5"/>
      <c r="D20" s="5"/>
      <c r="E20" s="20" t="s">
        <v>222</v>
      </c>
      <c r="F20" s="20"/>
      <c r="G20" s="20" t="s">
        <v>222</v>
      </c>
      <c r="H20" s="20"/>
      <c r="I20" s="20" t="s">
        <v>222</v>
      </c>
      <c r="J20" s="20"/>
      <c r="K20" s="20" t="s">
        <v>222</v>
      </c>
      <c r="L20" s="20"/>
      <c r="M20" s="20" t="s">
        <v>222</v>
      </c>
      <c r="N20" s="20"/>
      <c r="O20" s="20" t="s">
        <v>222</v>
      </c>
      <c r="P20" s="20"/>
      <c r="Q20" s="13">
        <f t="shared" si="0"/>
        <v>0</v>
      </c>
      <c r="R20" s="13"/>
      <c r="S20" s="20">
        <v>240527</v>
      </c>
      <c r="T20" s="13"/>
      <c r="U20" s="13">
        <f>SUM(Q20,S20)</f>
        <v>240527</v>
      </c>
      <c r="W20" s="65"/>
      <c r="X20" s="65"/>
      <c r="Y20" s="66"/>
    </row>
    <row r="21" spans="1:25" ht="15.6" customHeight="1" x14ac:dyDescent="0.5">
      <c r="A21" s="5" t="s">
        <v>192</v>
      </c>
      <c r="B21" s="5"/>
      <c r="C21" s="5"/>
      <c r="D21" s="5"/>
      <c r="E21" s="20" t="s">
        <v>222</v>
      </c>
      <c r="F21" s="20"/>
      <c r="G21" s="20" t="s">
        <v>222</v>
      </c>
      <c r="H21" s="24"/>
      <c r="I21" s="20" t="s">
        <v>222</v>
      </c>
      <c r="J21" s="20"/>
      <c r="K21" s="20">
        <v>63800000</v>
      </c>
      <c r="L21" s="20"/>
      <c r="M21" s="20">
        <v>-63800000</v>
      </c>
      <c r="N21" s="20"/>
      <c r="O21" s="20" t="s">
        <v>222</v>
      </c>
      <c r="P21" s="13"/>
      <c r="Q21" s="13">
        <f t="shared" si="0"/>
        <v>0</v>
      </c>
      <c r="R21" s="13"/>
      <c r="S21" s="20" t="s">
        <v>222</v>
      </c>
      <c r="T21" s="13"/>
      <c r="U21" s="13">
        <f>SUM(Q21,S21)</f>
        <v>0</v>
      </c>
      <c r="W21" s="65"/>
      <c r="X21" s="65"/>
      <c r="Y21" s="66"/>
    </row>
    <row r="22" spans="1:25" ht="15.6" customHeight="1" x14ac:dyDescent="0.5">
      <c r="A22" s="64" t="s">
        <v>182</v>
      </c>
      <c r="B22" s="19"/>
      <c r="C22" s="5"/>
      <c r="D22" s="5"/>
      <c r="E22" s="20" t="s">
        <v>222</v>
      </c>
      <c r="F22" s="20"/>
      <c r="G22" s="20" t="s">
        <v>222</v>
      </c>
      <c r="H22" s="24"/>
      <c r="I22" s="20" t="s">
        <v>222</v>
      </c>
      <c r="J22" s="20"/>
      <c r="K22" s="20" t="s">
        <v>222</v>
      </c>
      <c r="L22" s="20"/>
      <c r="M22" s="20">
        <v>-1436200000</v>
      </c>
      <c r="N22" s="20"/>
      <c r="O22" s="20" t="s">
        <v>222</v>
      </c>
      <c r="P22" s="13"/>
      <c r="Q22" s="13">
        <f t="shared" si="0"/>
        <v>-1436200000</v>
      </c>
      <c r="R22" s="13"/>
      <c r="S22" s="20" t="s">
        <v>222</v>
      </c>
      <c r="T22" s="13"/>
      <c r="U22" s="13">
        <f>SUM(Q22,S22)</f>
        <v>-1436200000</v>
      </c>
      <c r="W22" s="65"/>
      <c r="X22" s="65"/>
      <c r="Y22" s="66"/>
    </row>
    <row r="23" spans="1:25" ht="15.6" customHeight="1" x14ac:dyDescent="0.5">
      <c r="A23" s="5" t="s">
        <v>78</v>
      </c>
      <c r="B23" s="5"/>
      <c r="C23" s="5"/>
      <c r="D23" s="5"/>
      <c r="E23" s="22" t="s">
        <v>222</v>
      </c>
      <c r="F23" s="20"/>
      <c r="G23" s="22" t="s">
        <v>222</v>
      </c>
      <c r="H23" s="20"/>
      <c r="I23" s="22" t="s">
        <v>222</v>
      </c>
      <c r="J23" s="20"/>
      <c r="K23" s="22" t="s">
        <v>222</v>
      </c>
      <c r="L23" s="20"/>
      <c r="M23" s="22">
        <v>231943963</v>
      </c>
      <c r="N23" s="20"/>
      <c r="O23" s="22">
        <v>-25783</v>
      </c>
      <c r="P23" s="20"/>
      <c r="Q23" s="9">
        <f t="shared" si="0"/>
        <v>231918180</v>
      </c>
      <c r="R23" s="13"/>
      <c r="S23" s="22">
        <v>-1691658</v>
      </c>
      <c r="T23" s="13"/>
      <c r="U23" s="9">
        <f>SUM(Q23,S23)</f>
        <v>230226522</v>
      </c>
      <c r="W23" s="67"/>
    </row>
    <row r="24" spans="1:25" ht="15.6" customHeight="1" x14ac:dyDescent="0.5">
      <c r="A24" s="5"/>
      <c r="B24" s="5"/>
      <c r="C24" s="5"/>
      <c r="D24" s="5"/>
      <c r="E24" s="68"/>
      <c r="F24" s="68"/>
      <c r="G24" s="68"/>
      <c r="H24" s="13"/>
      <c r="I24" s="13"/>
      <c r="J24" s="13"/>
      <c r="K24" s="13"/>
      <c r="L24" s="13"/>
      <c r="M24" s="13"/>
      <c r="N24" s="13"/>
      <c r="O24" s="13"/>
      <c r="P24" s="13"/>
      <c r="Q24" s="20"/>
      <c r="R24" s="13"/>
      <c r="S24" s="13"/>
      <c r="T24" s="13"/>
      <c r="U24" s="13"/>
    </row>
    <row r="25" spans="1:25" ht="15.6" customHeight="1" thickBot="1" x14ac:dyDescent="0.55000000000000004">
      <c r="A25" s="8" t="s">
        <v>220</v>
      </c>
      <c r="B25" s="62"/>
      <c r="C25" s="5"/>
      <c r="D25" s="5"/>
      <c r="E25" s="75">
        <f>SUM(E17:E23)</f>
        <v>1480000000</v>
      </c>
      <c r="F25" s="13"/>
      <c r="G25" s="75">
        <f>SUM(G17:G23)</f>
        <v>93663209</v>
      </c>
      <c r="H25" s="7"/>
      <c r="I25" s="75">
        <f>SUM(I17:I23)</f>
        <v>94712575</v>
      </c>
      <c r="J25" s="13"/>
      <c r="K25" s="75">
        <f>SUM(K17:K23)</f>
        <v>63800000</v>
      </c>
      <c r="L25" s="13"/>
      <c r="M25" s="75">
        <f>SUM(M17:M23)</f>
        <v>277237748</v>
      </c>
      <c r="N25" s="13"/>
      <c r="O25" s="75">
        <f>SUM(O17:O23)</f>
        <v>-2075120</v>
      </c>
      <c r="P25" s="13"/>
      <c r="Q25" s="75">
        <f>SUM(Q17:Q23)</f>
        <v>2007338412</v>
      </c>
      <c r="R25" s="13"/>
      <c r="S25" s="75">
        <f>SUM(S17:S23)</f>
        <v>153893</v>
      </c>
      <c r="T25" s="13"/>
      <c r="U25" s="75">
        <f>SUM(U17:U23)</f>
        <v>2007492305</v>
      </c>
      <c r="V25" s="3"/>
    </row>
    <row r="26" spans="1:25" ht="15.6" customHeight="1" thickTop="1" x14ac:dyDescent="0.5">
      <c r="A26" s="8"/>
      <c r="B26" s="62"/>
      <c r="C26" s="5"/>
      <c r="D26" s="5"/>
      <c r="E26" s="13"/>
      <c r="F26" s="13"/>
      <c r="G26" s="13"/>
      <c r="H26" s="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3"/>
    </row>
    <row r="27" spans="1:25" ht="15.6" customHeight="1" x14ac:dyDescent="0.5">
      <c r="A27" s="8" t="s">
        <v>144</v>
      </c>
      <c r="B27" s="5"/>
      <c r="C27" s="5"/>
      <c r="D27" s="5"/>
      <c r="E27" s="90">
        <v>1480000000</v>
      </c>
      <c r="F27" s="13"/>
      <c r="G27" s="90">
        <v>93663209</v>
      </c>
      <c r="H27" s="13"/>
      <c r="I27" s="90">
        <v>94712575</v>
      </c>
      <c r="J27" s="13"/>
      <c r="K27" s="90">
        <v>77000000</v>
      </c>
      <c r="L27" s="90"/>
      <c r="M27" s="90">
        <v>350502734</v>
      </c>
      <c r="N27" s="13"/>
      <c r="O27" s="90">
        <v>-3046750</v>
      </c>
      <c r="P27" s="13"/>
      <c r="Q27" s="90">
        <f>SUM(O27:P27,E27:M27)</f>
        <v>2092831768</v>
      </c>
      <c r="R27" s="13"/>
      <c r="S27" s="90">
        <v>-1078436</v>
      </c>
      <c r="T27" s="13"/>
      <c r="U27" s="90">
        <f>SUM(Q27,S27)</f>
        <v>2091753332</v>
      </c>
      <c r="V27" s="3"/>
    </row>
    <row r="28" spans="1:25" ht="15.6" customHeight="1" x14ac:dyDescent="0.5">
      <c r="A28" s="5" t="s">
        <v>212</v>
      </c>
      <c r="B28" s="5"/>
      <c r="C28" s="5"/>
      <c r="D28" s="5"/>
      <c r="E28" s="85" t="s">
        <v>222</v>
      </c>
      <c r="F28" s="20"/>
      <c r="G28" s="85" t="s">
        <v>222</v>
      </c>
      <c r="H28" s="24"/>
      <c r="I28" s="85" t="s">
        <v>222</v>
      </c>
      <c r="J28" s="13"/>
      <c r="K28" s="90">
        <v>13500000</v>
      </c>
      <c r="L28" s="13"/>
      <c r="M28" s="90">
        <v>-13500000</v>
      </c>
      <c r="N28" s="13"/>
      <c r="O28" s="90">
        <v>0</v>
      </c>
      <c r="P28" s="13"/>
      <c r="Q28" s="90">
        <f t="shared" ref="Q28:Q29" si="1">SUM(O28:P28,E28:M28)</f>
        <v>0</v>
      </c>
      <c r="R28" s="13"/>
      <c r="S28" s="90">
        <v>0</v>
      </c>
      <c r="T28" s="13"/>
      <c r="U28" s="90">
        <f>SUM(Q28,S28)</f>
        <v>0</v>
      </c>
      <c r="W28" s="65"/>
      <c r="X28" s="65"/>
      <c r="Y28" s="66"/>
    </row>
    <row r="29" spans="1:25" ht="15.6" customHeight="1" x14ac:dyDescent="0.5">
      <c r="A29" s="64" t="s">
        <v>232</v>
      </c>
      <c r="B29" s="19"/>
      <c r="C29" s="5"/>
      <c r="D29" s="5"/>
      <c r="E29" s="85" t="s">
        <v>222</v>
      </c>
      <c r="F29" s="20"/>
      <c r="G29" s="85" t="s">
        <v>222</v>
      </c>
      <c r="H29" s="24"/>
      <c r="I29" s="85" t="s">
        <v>222</v>
      </c>
      <c r="J29" s="13"/>
      <c r="K29" s="90">
        <v>0</v>
      </c>
      <c r="L29" s="13"/>
      <c r="M29" s="90">
        <v>-246000000</v>
      </c>
      <c r="N29" s="13"/>
      <c r="O29" s="90">
        <v>0</v>
      </c>
      <c r="P29" s="13"/>
      <c r="Q29" s="90">
        <f t="shared" si="1"/>
        <v>-246000000</v>
      </c>
      <c r="R29" s="13"/>
      <c r="S29" s="90">
        <v>-4971</v>
      </c>
      <c r="T29" s="13"/>
      <c r="U29" s="90">
        <f>SUM(Q29,S29)</f>
        <v>-246004971</v>
      </c>
      <c r="W29" s="65"/>
      <c r="X29" s="65"/>
      <c r="Y29" s="66"/>
    </row>
    <row r="30" spans="1:25" ht="15.6" customHeight="1" x14ac:dyDescent="0.5">
      <c r="A30" s="5" t="s">
        <v>78</v>
      </c>
      <c r="B30" s="5"/>
      <c r="C30" s="5"/>
      <c r="D30" s="5"/>
      <c r="E30" s="86" t="s">
        <v>222</v>
      </c>
      <c r="F30" s="20"/>
      <c r="G30" s="86" t="s">
        <v>222</v>
      </c>
      <c r="H30" s="20"/>
      <c r="I30" s="86" t="s">
        <v>222</v>
      </c>
      <c r="J30" s="20"/>
      <c r="K30" s="92">
        <v>0</v>
      </c>
      <c r="L30" s="13"/>
      <c r="M30" s="92">
        <f>'E7-8 (PL9)'!G66</f>
        <v>253506343</v>
      </c>
      <c r="N30" s="20"/>
      <c r="O30" s="92">
        <f>'E7-8 (PL9)'!G74-'E7-8 (PL9)'!G66</f>
        <v>-5254274</v>
      </c>
      <c r="P30" s="20"/>
      <c r="Q30" s="92">
        <f>SUM(O30:P30,E30:M30)</f>
        <v>248252069</v>
      </c>
      <c r="R30" s="13"/>
      <c r="S30" s="92">
        <f>'E7-8 (PL9)'!G77</f>
        <v>-357949</v>
      </c>
      <c r="T30" s="13"/>
      <c r="U30" s="92">
        <f>SUM(Q30,S30)</f>
        <v>247894120</v>
      </c>
      <c r="W30" s="67"/>
    </row>
    <row r="31" spans="1:25" ht="15.6" customHeight="1" x14ac:dyDescent="0.5">
      <c r="A31" s="5"/>
      <c r="B31" s="5"/>
      <c r="C31" s="5"/>
      <c r="D31" s="5"/>
      <c r="E31" s="90"/>
      <c r="F31" s="68"/>
      <c r="G31" s="90"/>
      <c r="H31" s="13"/>
      <c r="I31" s="90"/>
      <c r="J31" s="13"/>
      <c r="K31" s="90"/>
      <c r="L31" s="13"/>
      <c r="M31" s="90"/>
      <c r="N31" s="13"/>
      <c r="O31" s="90"/>
      <c r="P31" s="13"/>
      <c r="Q31" s="85"/>
      <c r="R31" s="13"/>
      <c r="S31" s="90"/>
      <c r="T31" s="13"/>
      <c r="U31" s="90"/>
    </row>
    <row r="32" spans="1:25" ht="15.6" customHeight="1" thickBot="1" x14ac:dyDescent="0.55000000000000004">
      <c r="A32" s="8" t="s">
        <v>221</v>
      </c>
      <c r="B32" s="62"/>
      <c r="C32" s="5"/>
      <c r="D32" s="5"/>
      <c r="E32" s="93">
        <f>SUM(E27:E30)</f>
        <v>1480000000</v>
      </c>
      <c r="F32" s="13"/>
      <c r="G32" s="93">
        <f>SUM(G27:G30)</f>
        <v>93663209</v>
      </c>
      <c r="H32" s="7"/>
      <c r="I32" s="93">
        <f>SUM(I27:I30)</f>
        <v>94712575</v>
      </c>
      <c r="J32" s="13"/>
      <c r="K32" s="93">
        <f>SUM(K27:K30)</f>
        <v>90500000</v>
      </c>
      <c r="L32" s="13"/>
      <c r="M32" s="93">
        <f>SUM(M27:M30)</f>
        <v>344509077</v>
      </c>
      <c r="N32" s="13"/>
      <c r="O32" s="93">
        <f>SUM(O27:O30)</f>
        <v>-8301024</v>
      </c>
      <c r="P32" s="13"/>
      <c r="Q32" s="93">
        <f>SUM(Q27:Q30)</f>
        <v>2095083837</v>
      </c>
      <c r="R32" s="13"/>
      <c r="S32" s="93">
        <f>SUM(S27:S30)</f>
        <v>-1441356</v>
      </c>
      <c r="T32" s="13"/>
      <c r="U32" s="93">
        <f>SUM(U27:U30)</f>
        <v>2093642481</v>
      </c>
      <c r="V32" s="3"/>
    </row>
    <row r="33" spans="1:22" ht="15.6" customHeight="1" thickTop="1" x14ac:dyDescent="0.5">
      <c r="A33" s="8"/>
      <c r="B33" s="62"/>
      <c r="C33" s="5"/>
      <c r="D33" s="5"/>
      <c r="E33" s="13"/>
      <c r="F33" s="13"/>
      <c r="G33" s="13"/>
      <c r="H33" s="7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3"/>
    </row>
    <row r="34" spans="1:22" ht="15.6" customHeight="1" x14ac:dyDescent="0.5">
      <c r="A34" s="8"/>
      <c r="B34" s="62"/>
      <c r="C34" s="5"/>
      <c r="D34" s="5"/>
      <c r="E34" s="13"/>
      <c r="F34" s="13"/>
      <c r="G34" s="13"/>
      <c r="H34" s="7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3"/>
    </row>
    <row r="35" spans="1:22" s="33" customFormat="1" ht="15.6" customHeight="1" x14ac:dyDescent="0.5">
      <c r="A35" s="10"/>
      <c r="B35" s="148"/>
      <c r="C35" s="11"/>
      <c r="D35" s="11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44"/>
    </row>
    <row r="36" spans="1:22" ht="15" customHeight="1" x14ac:dyDescent="0.5">
      <c r="A36" s="8"/>
      <c r="B36" s="62"/>
      <c r="C36" s="5"/>
      <c r="D36" s="5"/>
      <c r="E36" s="13"/>
      <c r="F36" s="13"/>
      <c r="G36" s="13"/>
      <c r="H36" s="7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3"/>
    </row>
    <row r="37" spans="1:22" ht="22.15" customHeight="1" x14ac:dyDescent="0.5">
      <c r="A37" s="31" t="s">
        <v>76</v>
      </c>
      <c r="B37" s="31"/>
      <c r="C37" s="31"/>
      <c r="D37" s="31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</sheetData>
  <mergeCells count="3">
    <mergeCell ref="E6:U6"/>
    <mergeCell ref="E7:Q7"/>
    <mergeCell ref="K11:M11"/>
  </mergeCells>
  <pageMargins left="0.4" right="0.4" top="0.5" bottom="0.6" header="0.49" footer="0.4"/>
  <pageSetup paperSize="9" scale="90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opLeftCell="A6" zoomScale="85" zoomScaleNormal="85" zoomScaleSheetLayoutView="70" workbookViewId="0">
      <selection activeCell="P19" sqref="P19"/>
    </sheetView>
  </sheetViews>
  <sheetFormatPr defaultColWidth="9.28515625" defaultRowHeight="16.5" customHeight="1" x14ac:dyDescent="0.5"/>
  <cols>
    <col min="1" max="3" width="1.7109375" style="1" customWidth="1"/>
    <col min="4" max="4" width="40.28515625" style="1" customWidth="1"/>
    <col min="5" max="5" width="16.42578125" style="3" customWidth="1"/>
    <col min="6" max="6" width="1.7109375" style="3" customWidth="1"/>
    <col min="7" max="7" width="16.42578125" style="3" customWidth="1"/>
    <col min="8" max="8" width="1.7109375" style="3" customWidth="1"/>
    <col min="9" max="9" width="16.42578125" style="3" customWidth="1"/>
    <col min="10" max="10" width="1.7109375" style="3" customWidth="1"/>
    <col min="11" max="11" width="16.42578125" style="3" customWidth="1"/>
    <col min="12" max="12" width="1.7109375" style="3" customWidth="1"/>
    <col min="13" max="13" width="16.42578125" style="3" customWidth="1"/>
    <col min="14" max="16384" width="9.28515625" style="1"/>
  </cols>
  <sheetData>
    <row r="1" spans="1:22" ht="16.5" customHeight="1" x14ac:dyDescent="0.5">
      <c r="A1" s="41" t="s">
        <v>147</v>
      </c>
    </row>
    <row r="2" spans="1:22" ht="16.5" customHeight="1" x14ac:dyDescent="0.5">
      <c r="A2" s="41" t="s">
        <v>163</v>
      </c>
    </row>
    <row r="3" spans="1:22" s="33" customFormat="1" ht="16.5" customHeight="1" x14ac:dyDescent="0.5">
      <c r="A3" s="69" t="str">
        <f>'E9 EQ Con'!A3</f>
        <v>For the nine-month period ended 30 September 2019</v>
      </c>
      <c r="B3" s="31"/>
      <c r="C3" s="31"/>
      <c r="D3" s="31"/>
      <c r="E3" s="42"/>
      <c r="F3" s="42"/>
      <c r="G3" s="42"/>
      <c r="H3" s="42"/>
      <c r="I3" s="42"/>
      <c r="J3" s="42"/>
      <c r="K3" s="42"/>
      <c r="L3" s="42"/>
      <c r="M3" s="42"/>
    </row>
    <row r="4" spans="1:22" s="33" customFormat="1" ht="16.5" customHeight="1" x14ac:dyDescent="0.5">
      <c r="A4" s="43"/>
      <c r="E4" s="44"/>
      <c r="F4" s="44"/>
      <c r="G4" s="44"/>
      <c r="H4" s="44"/>
      <c r="I4" s="44"/>
      <c r="J4" s="44"/>
      <c r="K4" s="44"/>
      <c r="L4" s="44"/>
      <c r="M4" s="44"/>
    </row>
    <row r="5" spans="1:22" s="33" customFormat="1" ht="16.5" customHeight="1" x14ac:dyDescent="0.5">
      <c r="A5" s="43"/>
      <c r="E5" s="44"/>
      <c r="F5" s="44"/>
      <c r="G5" s="44"/>
      <c r="H5" s="44"/>
      <c r="I5" s="44"/>
      <c r="J5" s="44"/>
      <c r="K5" s="44"/>
      <c r="L5" s="44"/>
      <c r="M5" s="44"/>
    </row>
    <row r="6" spans="1:22" ht="16.5" customHeight="1" x14ac:dyDescent="0.5">
      <c r="E6" s="167" t="s">
        <v>168</v>
      </c>
      <c r="F6" s="167"/>
      <c r="G6" s="167"/>
      <c r="H6" s="167"/>
      <c r="I6" s="167"/>
      <c r="J6" s="167"/>
      <c r="K6" s="167"/>
      <c r="L6" s="167"/>
      <c r="M6" s="167"/>
      <c r="N6" s="45"/>
      <c r="O6" s="45"/>
      <c r="P6" s="45"/>
      <c r="Q6" s="45"/>
      <c r="R6" s="45"/>
      <c r="S6" s="45"/>
      <c r="T6" s="45"/>
      <c r="U6" s="45"/>
      <c r="V6" s="45"/>
    </row>
    <row r="7" spans="1:22" ht="16.5" customHeight="1" x14ac:dyDescent="0.5">
      <c r="E7" s="46"/>
      <c r="F7" s="47"/>
      <c r="G7" s="48"/>
      <c r="H7" s="47"/>
      <c r="I7" s="173" t="s">
        <v>20</v>
      </c>
      <c r="J7" s="173"/>
      <c r="K7" s="173"/>
      <c r="L7" s="47"/>
    </row>
    <row r="8" spans="1:22" ht="16.5" customHeight="1" x14ac:dyDescent="0.5">
      <c r="E8" s="46" t="s">
        <v>52</v>
      </c>
      <c r="F8" s="47"/>
      <c r="G8" s="48" t="s">
        <v>141</v>
      </c>
      <c r="H8" s="47"/>
      <c r="I8" s="46" t="s">
        <v>151</v>
      </c>
      <c r="J8" s="47"/>
      <c r="K8" s="46"/>
      <c r="L8" s="47"/>
      <c r="M8" s="46"/>
    </row>
    <row r="9" spans="1:22" ht="16.5" customHeight="1" x14ac:dyDescent="0.5">
      <c r="E9" s="46" t="s">
        <v>28</v>
      </c>
      <c r="F9" s="47"/>
      <c r="G9" s="48" t="s">
        <v>112</v>
      </c>
      <c r="H9" s="47"/>
      <c r="I9" s="46" t="s">
        <v>152</v>
      </c>
      <c r="J9" s="47"/>
      <c r="K9" s="46" t="s">
        <v>21</v>
      </c>
      <c r="L9" s="47"/>
      <c r="M9" s="46" t="s">
        <v>29</v>
      </c>
    </row>
    <row r="10" spans="1:22" ht="16.5" customHeight="1" x14ac:dyDescent="0.5">
      <c r="E10" s="49" t="s">
        <v>1</v>
      </c>
      <c r="F10" s="50"/>
      <c r="G10" s="49" t="s">
        <v>1</v>
      </c>
      <c r="H10" s="50"/>
      <c r="I10" s="49" t="s">
        <v>1</v>
      </c>
      <c r="J10" s="50"/>
      <c r="K10" s="49" t="s">
        <v>1</v>
      </c>
      <c r="L10" s="50"/>
      <c r="M10" s="49" t="s">
        <v>1</v>
      </c>
    </row>
    <row r="11" spans="1:22" ht="16.5" customHeight="1" x14ac:dyDescent="0.5">
      <c r="B11" s="51"/>
      <c r="E11" s="44"/>
      <c r="G11" s="44"/>
      <c r="I11" s="44"/>
      <c r="K11" s="44"/>
      <c r="M11" s="44"/>
    </row>
    <row r="12" spans="1:22" ht="16.5" customHeight="1" x14ac:dyDescent="0.5">
      <c r="A12" s="41" t="s">
        <v>110</v>
      </c>
      <c r="E12" s="44">
        <v>638000000</v>
      </c>
      <c r="F12" s="44"/>
      <c r="G12" s="4">
        <v>93663209</v>
      </c>
      <c r="H12" s="44"/>
      <c r="I12" s="44">
        <v>0</v>
      </c>
      <c r="J12" s="44"/>
      <c r="K12" s="44">
        <v>1502628254</v>
      </c>
      <c r="L12" s="44"/>
      <c r="M12" s="44">
        <f>SUM(E12:K12)</f>
        <v>2234291463</v>
      </c>
    </row>
    <row r="13" spans="1:22" ht="16.5" customHeight="1" x14ac:dyDescent="0.5">
      <c r="A13" s="1" t="s">
        <v>213</v>
      </c>
      <c r="E13" s="44">
        <v>842000000</v>
      </c>
      <c r="F13" s="44"/>
      <c r="G13" s="4">
        <v>0</v>
      </c>
      <c r="H13" s="44"/>
      <c r="I13" s="44">
        <v>0</v>
      </c>
      <c r="J13" s="44"/>
      <c r="K13" s="44">
        <v>0</v>
      </c>
      <c r="L13" s="44"/>
      <c r="M13" s="44">
        <f t="shared" ref="M13:M15" si="0">SUM(E13:K13)</f>
        <v>842000000</v>
      </c>
    </row>
    <row r="14" spans="1:22" ht="16.5" customHeight="1" x14ac:dyDescent="0.5">
      <c r="A14" s="1" t="s">
        <v>192</v>
      </c>
      <c r="E14" s="44">
        <v>0</v>
      </c>
      <c r="F14" s="44"/>
      <c r="G14" s="4">
        <v>0</v>
      </c>
      <c r="H14" s="44"/>
      <c r="I14" s="44">
        <v>63800000</v>
      </c>
      <c r="J14" s="44"/>
      <c r="K14" s="44">
        <v>-63800000</v>
      </c>
      <c r="L14" s="44"/>
      <c r="M14" s="44">
        <f t="shared" si="0"/>
        <v>0</v>
      </c>
    </row>
    <row r="15" spans="1:22" ht="16.5" customHeight="1" x14ac:dyDescent="0.5">
      <c r="A15" s="1" t="s">
        <v>182</v>
      </c>
      <c r="E15" s="44">
        <v>0</v>
      </c>
      <c r="F15" s="44"/>
      <c r="G15" s="4">
        <v>0</v>
      </c>
      <c r="H15" s="44"/>
      <c r="I15" s="44">
        <v>0</v>
      </c>
      <c r="J15" s="44"/>
      <c r="K15" s="44">
        <v>-1436200000</v>
      </c>
      <c r="L15" s="44"/>
      <c r="M15" s="44">
        <f t="shared" si="0"/>
        <v>-1436200000</v>
      </c>
    </row>
    <row r="16" spans="1:22" ht="16.5" customHeight="1" x14ac:dyDescent="0.5">
      <c r="A16" s="1" t="s">
        <v>78</v>
      </c>
      <c r="E16" s="52">
        <v>0</v>
      </c>
      <c r="F16" s="4"/>
      <c r="G16" s="52">
        <v>0</v>
      </c>
      <c r="H16" s="4"/>
      <c r="I16" s="52">
        <v>0</v>
      </c>
      <c r="J16" s="4"/>
      <c r="K16" s="52">
        <v>185551674</v>
      </c>
      <c r="L16" s="4"/>
      <c r="M16" s="52">
        <f>SUM(E16:K16)</f>
        <v>185551674</v>
      </c>
    </row>
    <row r="17" spans="1:13" ht="16.5" customHeight="1" x14ac:dyDescent="0.5">
      <c r="E17" s="53"/>
      <c r="F17" s="44"/>
      <c r="G17" s="44"/>
      <c r="H17" s="44"/>
      <c r="I17" s="44"/>
      <c r="J17" s="44"/>
      <c r="K17" s="44"/>
      <c r="L17" s="44"/>
      <c r="M17" s="44"/>
    </row>
    <row r="18" spans="1:13" ht="16.5" customHeight="1" thickBot="1" x14ac:dyDescent="0.55000000000000004">
      <c r="A18" s="41" t="s">
        <v>220</v>
      </c>
      <c r="B18" s="51"/>
      <c r="E18" s="78">
        <f>SUM(E12:E16)</f>
        <v>1480000000</v>
      </c>
      <c r="G18" s="78">
        <f>SUM(G12:G16)</f>
        <v>93663209</v>
      </c>
      <c r="I18" s="78">
        <f>SUM(I12:I16)</f>
        <v>63800000</v>
      </c>
      <c r="K18" s="78">
        <f>SUM(K12:K16)</f>
        <v>188179928</v>
      </c>
      <c r="M18" s="78">
        <f>SUM(M12:M16)</f>
        <v>1825643137</v>
      </c>
    </row>
    <row r="19" spans="1:13" ht="16.5" customHeight="1" thickTop="1" x14ac:dyDescent="0.5">
      <c r="A19" s="41"/>
      <c r="B19" s="51"/>
      <c r="E19" s="44"/>
      <c r="G19" s="44"/>
      <c r="I19" s="44"/>
      <c r="K19" s="44"/>
      <c r="M19" s="44"/>
    </row>
    <row r="20" spans="1:13" ht="16.5" customHeight="1" x14ac:dyDescent="0.5">
      <c r="A20" s="41" t="s">
        <v>144</v>
      </c>
      <c r="E20" s="95">
        <v>1480000000</v>
      </c>
      <c r="F20" s="44"/>
      <c r="G20" s="99">
        <v>93663209</v>
      </c>
      <c r="H20" s="44"/>
      <c r="I20" s="95">
        <v>77000000</v>
      </c>
      <c r="J20" s="44"/>
      <c r="K20" s="95">
        <v>246302496</v>
      </c>
      <c r="L20" s="44"/>
      <c r="M20" s="95">
        <f>SUM(E20:K20)</f>
        <v>1896965705</v>
      </c>
    </row>
    <row r="21" spans="1:13" ht="16.5" customHeight="1" x14ac:dyDescent="0.5">
      <c r="A21" s="1" t="s">
        <v>212</v>
      </c>
      <c r="E21" s="95">
        <v>0</v>
      </c>
      <c r="F21" s="44"/>
      <c r="G21" s="95">
        <v>0</v>
      </c>
      <c r="H21" s="44"/>
      <c r="I21" s="95">
        <v>13500000</v>
      </c>
      <c r="J21" s="44"/>
      <c r="K21" s="95">
        <v>-13500000</v>
      </c>
      <c r="L21" s="44"/>
      <c r="M21" s="95">
        <f t="shared" ref="M21" si="1">SUM(E21:K21)</f>
        <v>0</v>
      </c>
    </row>
    <row r="22" spans="1:13" ht="16.5" customHeight="1" x14ac:dyDescent="0.5">
      <c r="A22" s="1" t="s">
        <v>232</v>
      </c>
      <c r="E22" s="95">
        <v>0</v>
      </c>
      <c r="F22" s="44"/>
      <c r="G22" s="95">
        <v>0</v>
      </c>
      <c r="H22" s="44"/>
      <c r="I22" s="95">
        <v>0</v>
      </c>
      <c r="J22" s="44"/>
      <c r="K22" s="95">
        <v>-246000000</v>
      </c>
      <c r="L22" s="44"/>
      <c r="M22" s="95">
        <f>SUM(E22:K22)</f>
        <v>-246000000</v>
      </c>
    </row>
    <row r="23" spans="1:13" ht="16.5" customHeight="1" x14ac:dyDescent="0.5">
      <c r="A23" s="1" t="s">
        <v>78</v>
      </c>
      <c r="E23" s="140">
        <v>0</v>
      </c>
      <c r="F23" s="4"/>
      <c r="G23" s="140">
        <v>0</v>
      </c>
      <c r="H23" s="4"/>
      <c r="I23" s="140">
        <v>0</v>
      </c>
      <c r="J23" s="4"/>
      <c r="K23" s="96">
        <f>'E7-8 (PL9)'!K74</f>
        <v>295392075</v>
      </c>
      <c r="L23" s="4"/>
      <c r="M23" s="96">
        <f>SUM(E23:K23)</f>
        <v>295392075</v>
      </c>
    </row>
    <row r="24" spans="1:13" ht="16.5" customHeight="1" x14ac:dyDescent="0.5">
      <c r="E24" s="97"/>
      <c r="F24" s="44"/>
      <c r="G24" s="95"/>
      <c r="H24" s="44"/>
      <c r="I24" s="95"/>
      <c r="J24" s="44"/>
      <c r="K24" s="95"/>
      <c r="L24" s="44"/>
      <c r="M24" s="95"/>
    </row>
    <row r="25" spans="1:13" ht="16.5" customHeight="1" thickBot="1" x14ac:dyDescent="0.55000000000000004">
      <c r="A25" s="41" t="s">
        <v>221</v>
      </c>
      <c r="B25" s="51"/>
      <c r="E25" s="98">
        <f>SUM(E20:E23)</f>
        <v>1480000000</v>
      </c>
      <c r="G25" s="98">
        <f>SUM(G20:G23)</f>
        <v>93663209</v>
      </c>
      <c r="I25" s="98">
        <f>SUM(I20:I23)</f>
        <v>90500000</v>
      </c>
      <c r="K25" s="98">
        <f>SUM(K20:K23)</f>
        <v>282194571</v>
      </c>
      <c r="M25" s="98">
        <f>SUM(M20:M23)</f>
        <v>1946357780</v>
      </c>
    </row>
    <row r="26" spans="1:13" ht="21.75" customHeight="1" thickTop="1" x14ac:dyDescent="0.5">
      <c r="A26" s="41"/>
      <c r="B26" s="51"/>
      <c r="E26" s="44"/>
      <c r="G26" s="44"/>
      <c r="I26" s="44"/>
      <c r="K26" s="44"/>
      <c r="M26" s="44"/>
    </row>
    <row r="27" spans="1:13" ht="20.25" customHeight="1" x14ac:dyDescent="0.5">
      <c r="A27" s="41"/>
      <c r="B27" s="51"/>
      <c r="E27" s="44"/>
      <c r="G27" s="44"/>
      <c r="I27" s="44"/>
      <c r="K27" s="44"/>
      <c r="M27" s="44"/>
    </row>
    <row r="28" spans="1:13" ht="18" customHeight="1" x14ac:dyDescent="0.5">
      <c r="A28" s="41"/>
      <c r="B28" s="51"/>
      <c r="E28" s="44"/>
      <c r="G28" s="44"/>
      <c r="I28" s="44"/>
      <c r="K28" s="44"/>
      <c r="M28" s="44"/>
    </row>
    <row r="29" spans="1:13" ht="16.5" customHeight="1" x14ac:dyDescent="0.5">
      <c r="A29" s="41"/>
      <c r="B29" s="51"/>
      <c r="E29" s="44"/>
      <c r="G29" s="44"/>
      <c r="I29" s="44"/>
      <c r="K29" s="44"/>
      <c r="M29" s="44"/>
    </row>
    <row r="30" spans="1:13" ht="16.5" customHeight="1" x14ac:dyDescent="0.5">
      <c r="A30" s="41"/>
      <c r="B30" s="51"/>
      <c r="E30" s="44"/>
      <c r="G30" s="44"/>
      <c r="I30" s="44"/>
      <c r="K30" s="44"/>
      <c r="M30" s="44"/>
    </row>
    <row r="31" spans="1:13" ht="21.75" customHeight="1" x14ac:dyDescent="0.5">
      <c r="A31" s="31" t="s">
        <v>76</v>
      </c>
      <c r="B31" s="31"/>
      <c r="C31" s="31"/>
      <c r="D31" s="31"/>
      <c r="E31" s="42"/>
      <c r="F31" s="42"/>
      <c r="G31" s="42"/>
      <c r="H31" s="42"/>
      <c r="I31" s="42"/>
      <c r="J31" s="42"/>
      <c r="K31" s="42"/>
      <c r="L31" s="42"/>
      <c r="M31" s="42"/>
    </row>
    <row r="73" spans="1:1" ht="16.5" customHeight="1" x14ac:dyDescent="0.5">
      <c r="A73" s="1" t="s">
        <v>127</v>
      </c>
    </row>
  </sheetData>
  <mergeCells count="2">
    <mergeCell ref="E6:M6"/>
    <mergeCell ref="I7:K7"/>
  </mergeCells>
  <pageMargins left="0.90551181102362199" right="0.90551181102362199" top="0.511811023622047" bottom="0.59055118110236204" header="0.47244094488188998" footer="0.39370078740157499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view="pageBreakPreview" topLeftCell="A107" zoomScale="115" zoomScaleNormal="115" zoomScaleSheetLayoutView="115" workbookViewId="0">
      <selection activeCell="B117" sqref="B117"/>
    </sheetView>
  </sheetViews>
  <sheetFormatPr defaultColWidth="0.7109375" defaultRowHeight="15" customHeight="1" x14ac:dyDescent="0.5"/>
  <cols>
    <col min="1" max="1" width="1.7109375" style="1" customWidth="1"/>
    <col min="2" max="2" width="40" style="1" customWidth="1"/>
    <col min="3" max="3" width="4.5703125" style="1" customWidth="1"/>
    <col min="4" max="4" width="0.7109375" style="1" customWidth="1"/>
    <col min="5" max="5" width="10.7109375" style="1" bestFit="1" customWidth="1"/>
    <col min="6" max="6" width="0.7109375" style="1" customWidth="1"/>
    <col min="7" max="7" width="12" style="1" bestFit="1" customWidth="1"/>
    <col min="8" max="8" width="0.7109375" style="1" customWidth="1"/>
    <col min="9" max="9" width="10.7109375" style="1" bestFit="1" customWidth="1"/>
    <col min="10" max="10" width="0.7109375" style="1" customWidth="1"/>
    <col min="11" max="11" width="12" style="1" bestFit="1" customWidth="1"/>
    <col min="12" max="192" width="9.28515625" style="1" customWidth="1"/>
    <col min="193" max="193" width="1.42578125" style="1" customWidth="1"/>
    <col min="194" max="194" width="52.7109375" style="1" customWidth="1"/>
    <col min="195" max="195" width="7" style="1" bestFit="1" customWidth="1"/>
    <col min="196" max="196" width="0.7109375" style="1" customWidth="1"/>
    <col min="197" max="197" width="10.7109375" style="1" customWidth="1"/>
    <col min="198" max="16384" width="0.7109375" style="1"/>
  </cols>
  <sheetData>
    <row r="1" spans="1:12" ht="15" customHeight="1" x14ac:dyDescent="0.5">
      <c r="A1" s="76" t="s">
        <v>147</v>
      </c>
    </row>
    <row r="2" spans="1:12" ht="15" customHeight="1" x14ac:dyDescent="0.5">
      <c r="A2" s="28" t="s">
        <v>169</v>
      </c>
      <c r="B2" s="29"/>
      <c r="C2" s="29"/>
    </row>
    <row r="3" spans="1:12" ht="15" customHeight="1" x14ac:dyDescent="0.5">
      <c r="A3" s="30" t="str">
        <f>'E10 EQ Separate'!A3</f>
        <v>For the nine-month period ended 30 September 2019</v>
      </c>
      <c r="B3" s="30"/>
      <c r="C3" s="30"/>
      <c r="D3" s="31"/>
      <c r="E3" s="31"/>
      <c r="F3" s="31"/>
      <c r="G3" s="31"/>
      <c r="H3" s="31"/>
      <c r="I3" s="31"/>
      <c r="J3" s="31"/>
      <c r="K3" s="31"/>
    </row>
    <row r="4" spans="1:12" ht="14.1" customHeight="1" x14ac:dyDescent="0.5">
      <c r="A4" s="32"/>
      <c r="B4" s="32"/>
      <c r="C4" s="32"/>
      <c r="D4" s="33"/>
      <c r="E4" s="33"/>
      <c r="F4" s="33"/>
      <c r="G4" s="33"/>
      <c r="H4" s="33"/>
      <c r="I4" s="33"/>
      <c r="J4" s="33"/>
      <c r="K4" s="33"/>
    </row>
    <row r="5" spans="1:12" ht="14.1" customHeight="1" x14ac:dyDescent="0.5">
      <c r="A5" s="103"/>
      <c r="B5" s="103"/>
      <c r="C5" s="103"/>
      <c r="D5" s="11"/>
      <c r="E5" s="11"/>
      <c r="F5" s="11"/>
      <c r="G5" s="11"/>
      <c r="H5" s="11"/>
      <c r="I5" s="11"/>
      <c r="J5" s="11"/>
      <c r="K5" s="11"/>
    </row>
    <row r="6" spans="1:12" s="5" customFormat="1" ht="15" customHeight="1" x14ac:dyDescent="0.5">
      <c r="A6" s="103"/>
      <c r="B6" s="103"/>
      <c r="C6" s="103"/>
      <c r="D6" s="11"/>
      <c r="E6" s="174" t="s">
        <v>48</v>
      </c>
      <c r="F6" s="174"/>
      <c r="G6" s="174"/>
      <c r="H6" s="11"/>
      <c r="I6" s="174" t="s">
        <v>72</v>
      </c>
      <c r="J6" s="174"/>
      <c r="K6" s="174"/>
    </row>
    <row r="7" spans="1:12" s="5" customFormat="1" ht="15" customHeight="1" x14ac:dyDescent="0.5">
      <c r="A7" s="103"/>
      <c r="B7" s="103"/>
      <c r="C7" s="103"/>
      <c r="D7" s="11"/>
      <c r="E7" s="175" t="s">
        <v>49</v>
      </c>
      <c r="F7" s="175"/>
      <c r="G7" s="175"/>
      <c r="H7" s="105"/>
      <c r="I7" s="175" t="s">
        <v>49</v>
      </c>
      <c r="J7" s="175"/>
      <c r="K7" s="175"/>
    </row>
    <row r="8" spans="1:12" s="5" customFormat="1" ht="15" customHeight="1" x14ac:dyDescent="0.5">
      <c r="A8" s="103"/>
      <c r="B8" s="103"/>
      <c r="C8" s="103"/>
      <c r="D8" s="11"/>
      <c r="E8" s="106" t="s">
        <v>50</v>
      </c>
      <c r="F8" s="10"/>
      <c r="G8" s="106" t="s">
        <v>50</v>
      </c>
      <c r="H8" s="105"/>
      <c r="I8" s="106" t="s">
        <v>50</v>
      </c>
      <c r="J8" s="10"/>
      <c r="K8" s="106" t="s">
        <v>50</v>
      </c>
    </row>
    <row r="9" spans="1:12" s="5" customFormat="1" ht="15" customHeight="1" x14ac:dyDescent="0.5">
      <c r="A9" s="103"/>
      <c r="B9" s="103"/>
      <c r="C9" s="103"/>
      <c r="D9" s="11"/>
      <c r="E9" s="107" t="s">
        <v>217</v>
      </c>
      <c r="F9" s="105"/>
      <c r="G9" s="107" t="s">
        <v>217</v>
      </c>
      <c r="H9" s="105"/>
      <c r="I9" s="107" t="s">
        <v>217</v>
      </c>
      <c r="J9" s="105"/>
      <c r="K9" s="107" t="s">
        <v>217</v>
      </c>
    </row>
    <row r="10" spans="1:12" s="5" customFormat="1" ht="15" customHeight="1" x14ac:dyDescent="0.5">
      <c r="A10" s="103"/>
      <c r="B10" s="103"/>
      <c r="C10" s="103"/>
      <c r="D10" s="11"/>
      <c r="E10" s="15" t="s">
        <v>143</v>
      </c>
      <c r="F10" s="15"/>
      <c r="G10" s="15" t="s">
        <v>94</v>
      </c>
      <c r="H10" s="11"/>
      <c r="I10" s="15" t="s">
        <v>143</v>
      </c>
      <c r="J10" s="15"/>
      <c r="K10" s="15" t="s">
        <v>94</v>
      </c>
    </row>
    <row r="11" spans="1:12" s="5" customFormat="1" ht="15" customHeight="1" x14ac:dyDescent="0.5">
      <c r="A11" s="120"/>
      <c r="B11" s="120"/>
      <c r="C11" s="144" t="s">
        <v>0</v>
      </c>
      <c r="D11" s="108"/>
      <c r="E11" s="17" t="s">
        <v>1</v>
      </c>
      <c r="F11" s="15"/>
      <c r="G11" s="17" t="s">
        <v>1</v>
      </c>
      <c r="H11" s="108"/>
      <c r="I11" s="17" t="s">
        <v>1</v>
      </c>
      <c r="J11" s="15"/>
      <c r="K11" s="17" t="s">
        <v>1</v>
      </c>
    </row>
    <row r="12" spans="1:12" s="5" customFormat="1" ht="6" customHeight="1" x14ac:dyDescent="0.5">
      <c r="A12" s="120"/>
      <c r="B12" s="120"/>
      <c r="C12" s="143"/>
      <c r="D12" s="108"/>
      <c r="E12" s="121"/>
      <c r="F12" s="15"/>
      <c r="G12" s="34"/>
      <c r="H12" s="108"/>
      <c r="I12" s="121"/>
      <c r="J12" s="15"/>
      <c r="K12" s="34"/>
    </row>
    <row r="13" spans="1:12" s="5" customFormat="1" ht="15" customHeight="1" x14ac:dyDescent="0.5">
      <c r="A13" s="109" t="s">
        <v>33</v>
      </c>
      <c r="B13" s="122"/>
      <c r="C13" s="122"/>
      <c r="E13" s="94"/>
      <c r="I13" s="94"/>
    </row>
    <row r="14" spans="1:12" s="5" customFormat="1" ht="15" customHeight="1" x14ac:dyDescent="0.5">
      <c r="A14" s="122" t="s">
        <v>30</v>
      </c>
      <c r="B14" s="122"/>
      <c r="C14" s="122"/>
      <c r="E14" s="110">
        <f>'E7-8 (PL9)'!G30</f>
        <v>317147892</v>
      </c>
      <c r="G14" s="111">
        <f>'E7-8 (PL9)'!I30</f>
        <v>289810907</v>
      </c>
      <c r="I14" s="110">
        <f>'E7-8 (PL9)'!K30</f>
        <v>351876726</v>
      </c>
      <c r="K14" s="111">
        <f>'E7-8 (PL9)'!M30</f>
        <v>232055268</v>
      </c>
      <c r="L14" s="7"/>
    </row>
    <row r="15" spans="1:12" s="5" customFormat="1" ht="15" customHeight="1" x14ac:dyDescent="0.5">
      <c r="A15" s="5" t="s">
        <v>34</v>
      </c>
      <c r="B15" s="122"/>
      <c r="C15" s="122"/>
      <c r="E15" s="110"/>
      <c r="G15" s="111"/>
      <c r="I15" s="110"/>
      <c r="K15" s="111"/>
      <c r="L15" s="7"/>
    </row>
    <row r="16" spans="1:12" s="5" customFormat="1" ht="15" customHeight="1" x14ac:dyDescent="0.5">
      <c r="B16" s="122" t="s">
        <v>204</v>
      </c>
      <c r="C16" s="122"/>
      <c r="E16" s="110"/>
      <c r="G16" s="111"/>
      <c r="I16" s="110"/>
      <c r="K16" s="111"/>
      <c r="L16" s="7"/>
    </row>
    <row r="17" spans="2:12" s="5" customFormat="1" ht="15" customHeight="1" x14ac:dyDescent="0.5">
      <c r="B17" s="122" t="s">
        <v>205</v>
      </c>
      <c r="C17" s="123">
        <v>13</v>
      </c>
      <c r="E17" s="110">
        <v>0</v>
      </c>
      <c r="G17" s="111">
        <v>0</v>
      </c>
      <c r="I17" s="110">
        <v>3728097</v>
      </c>
      <c r="K17" s="111">
        <v>0</v>
      </c>
      <c r="L17" s="7"/>
    </row>
    <row r="18" spans="2:12" s="5" customFormat="1" ht="15" customHeight="1" x14ac:dyDescent="0.5">
      <c r="B18" s="5" t="s">
        <v>35</v>
      </c>
      <c r="C18" s="123">
        <v>14</v>
      </c>
      <c r="E18" s="110">
        <v>126185756</v>
      </c>
      <c r="G18" s="111">
        <v>128171581</v>
      </c>
      <c r="I18" s="110">
        <v>64115146</v>
      </c>
      <c r="K18" s="111">
        <v>63210650</v>
      </c>
      <c r="L18" s="7"/>
    </row>
    <row r="19" spans="2:12" s="11" customFormat="1" ht="15" customHeight="1" x14ac:dyDescent="0.5">
      <c r="B19" s="122" t="s">
        <v>36</v>
      </c>
      <c r="C19" s="123">
        <v>14</v>
      </c>
      <c r="D19" s="20"/>
      <c r="E19" s="110">
        <v>10609858</v>
      </c>
      <c r="F19" s="20"/>
      <c r="G19" s="111">
        <v>11474128</v>
      </c>
      <c r="H19" s="20"/>
      <c r="I19" s="110">
        <v>7235386</v>
      </c>
      <c r="J19" s="20"/>
      <c r="K19" s="111">
        <v>8623110</v>
      </c>
      <c r="L19" s="7"/>
    </row>
    <row r="20" spans="2:12" s="5" customFormat="1" ht="15" customHeight="1" x14ac:dyDescent="0.5">
      <c r="B20" s="122" t="s">
        <v>189</v>
      </c>
      <c r="C20" s="123">
        <v>14</v>
      </c>
      <c r="E20" s="110">
        <v>11551213</v>
      </c>
      <c r="G20" s="111" t="s">
        <v>222</v>
      </c>
      <c r="I20" s="110">
        <v>0</v>
      </c>
      <c r="K20" s="111" t="s">
        <v>222</v>
      </c>
      <c r="L20" s="7"/>
    </row>
    <row r="21" spans="2:12" s="5" customFormat="1" ht="15" customHeight="1" x14ac:dyDescent="0.5">
      <c r="B21" s="5" t="s">
        <v>37</v>
      </c>
      <c r="C21" s="123">
        <v>9</v>
      </c>
      <c r="E21" s="110">
        <v>-13421255</v>
      </c>
      <c r="G21" s="111">
        <v>-5075183</v>
      </c>
      <c r="I21" s="110">
        <v>-13043552</v>
      </c>
      <c r="K21" s="111">
        <v>-3807835</v>
      </c>
      <c r="L21" s="7"/>
    </row>
    <row r="22" spans="2:12" s="5" customFormat="1" ht="15" customHeight="1" x14ac:dyDescent="0.5">
      <c r="B22" s="5" t="s">
        <v>138</v>
      </c>
      <c r="C22" s="123"/>
      <c r="E22" s="110">
        <v>0</v>
      </c>
      <c r="G22" s="111">
        <v>30174</v>
      </c>
      <c r="I22" s="110">
        <v>0</v>
      </c>
      <c r="K22" s="111">
        <v>30174</v>
      </c>
      <c r="L22" s="7"/>
    </row>
    <row r="23" spans="2:12" s="5" customFormat="1" ht="14.25" customHeight="1" x14ac:dyDescent="0.5">
      <c r="B23" s="5" t="s">
        <v>229</v>
      </c>
      <c r="C23" s="123">
        <v>11</v>
      </c>
      <c r="E23" s="110">
        <v>-1486396</v>
      </c>
      <c r="G23" s="111">
        <v>751997</v>
      </c>
      <c r="I23" s="110">
        <v>-3071102</v>
      </c>
      <c r="K23" s="111">
        <v>871708</v>
      </c>
      <c r="L23" s="7"/>
    </row>
    <row r="24" spans="2:12" s="5" customFormat="1" ht="15" customHeight="1" x14ac:dyDescent="0.5">
      <c r="B24" s="118" t="s">
        <v>228</v>
      </c>
      <c r="C24" s="123">
        <v>11</v>
      </c>
      <c r="E24" s="110">
        <v>-3008634</v>
      </c>
      <c r="G24" s="111">
        <v>17355282</v>
      </c>
      <c r="I24" s="110">
        <v>-3270426</v>
      </c>
      <c r="K24" s="111">
        <v>11633744</v>
      </c>
      <c r="L24" s="7"/>
    </row>
    <row r="25" spans="2:12" s="5" customFormat="1" ht="15" customHeight="1" x14ac:dyDescent="0.5">
      <c r="B25" s="118" t="s">
        <v>176</v>
      </c>
      <c r="C25" s="123"/>
      <c r="E25" s="110">
        <v>0</v>
      </c>
      <c r="G25" s="111">
        <v>634284</v>
      </c>
      <c r="I25" s="110">
        <v>0</v>
      </c>
      <c r="K25" s="111">
        <v>0</v>
      </c>
      <c r="L25" s="7"/>
    </row>
    <row r="26" spans="2:12" s="5" customFormat="1" ht="15" customHeight="1" x14ac:dyDescent="0.5">
      <c r="B26" s="124" t="s">
        <v>187</v>
      </c>
      <c r="C26" s="123"/>
      <c r="E26" s="110">
        <v>1330610</v>
      </c>
      <c r="G26" s="111">
        <v>-42468</v>
      </c>
      <c r="I26" s="110">
        <v>-865745</v>
      </c>
      <c r="K26" s="111">
        <v>0</v>
      </c>
      <c r="L26" s="7"/>
    </row>
    <row r="27" spans="2:12" s="5" customFormat="1" ht="15" customHeight="1" x14ac:dyDescent="0.5">
      <c r="B27" s="124" t="s">
        <v>177</v>
      </c>
      <c r="C27" s="123"/>
      <c r="E27" s="110">
        <v>20153</v>
      </c>
      <c r="G27" s="111">
        <v>153713</v>
      </c>
      <c r="I27" s="110">
        <v>20150</v>
      </c>
      <c r="K27" s="111">
        <v>16011</v>
      </c>
      <c r="L27" s="7"/>
    </row>
    <row r="28" spans="2:12" s="5" customFormat="1" ht="15" customHeight="1" x14ac:dyDescent="0.5">
      <c r="B28" s="5" t="s">
        <v>47</v>
      </c>
      <c r="C28" s="123">
        <v>17</v>
      </c>
      <c r="E28" s="110">
        <v>14589685</v>
      </c>
      <c r="G28" s="111">
        <v>2114490</v>
      </c>
      <c r="I28" s="110">
        <v>9864742</v>
      </c>
      <c r="K28" s="111">
        <v>1060027</v>
      </c>
      <c r="L28" s="7"/>
    </row>
    <row r="29" spans="2:12" s="5" customFormat="1" ht="15" customHeight="1" x14ac:dyDescent="0.5">
      <c r="B29" s="5" t="s">
        <v>178</v>
      </c>
      <c r="C29" s="123">
        <v>12</v>
      </c>
      <c r="E29" s="110">
        <v>0</v>
      </c>
      <c r="G29" s="111" t="s">
        <v>222</v>
      </c>
      <c r="I29" s="110">
        <v>-65785029</v>
      </c>
      <c r="K29" s="111" t="s">
        <v>222</v>
      </c>
      <c r="L29" s="7"/>
    </row>
    <row r="30" spans="2:12" s="5" customFormat="1" ht="15" customHeight="1" x14ac:dyDescent="0.5">
      <c r="B30" s="5" t="s">
        <v>38</v>
      </c>
      <c r="C30" s="123"/>
      <c r="E30" s="110">
        <v>-726107</v>
      </c>
      <c r="G30" s="111">
        <v>-680578</v>
      </c>
      <c r="I30" s="110">
        <v>-3907372</v>
      </c>
      <c r="K30" s="111">
        <v>-4694667</v>
      </c>
      <c r="L30" s="7"/>
    </row>
    <row r="31" spans="2:12" s="5" customFormat="1" ht="15" customHeight="1" x14ac:dyDescent="0.5">
      <c r="B31" s="5" t="s">
        <v>142</v>
      </c>
      <c r="C31" s="123"/>
      <c r="E31" s="110">
        <v>22104255</v>
      </c>
      <c r="G31" s="111">
        <v>12823974</v>
      </c>
      <c r="I31" s="110">
        <v>14844191</v>
      </c>
      <c r="K31" s="111">
        <v>5559054</v>
      </c>
      <c r="L31" s="7"/>
    </row>
    <row r="32" spans="2:12" s="5" customFormat="1" ht="15" customHeight="1" x14ac:dyDescent="0.5">
      <c r="B32" s="122" t="s">
        <v>188</v>
      </c>
      <c r="C32" s="123"/>
      <c r="E32" s="110">
        <v>-1679032</v>
      </c>
      <c r="G32" s="111">
        <v>-4203762</v>
      </c>
      <c r="I32" s="110">
        <v>3729902</v>
      </c>
      <c r="K32" s="111">
        <v>-2403686</v>
      </c>
      <c r="L32" s="7"/>
    </row>
    <row r="33" spans="1:12" s="5" customFormat="1" ht="15" customHeight="1" x14ac:dyDescent="0.5">
      <c r="B33" s="5" t="s">
        <v>170</v>
      </c>
      <c r="C33" s="123"/>
      <c r="E33" s="110">
        <v>0</v>
      </c>
      <c r="G33" s="111">
        <v>-22080</v>
      </c>
      <c r="I33" s="110">
        <v>0</v>
      </c>
      <c r="K33" s="111">
        <v>-22080</v>
      </c>
      <c r="L33" s="7"/>
    </row>
    <row r="34" spans="1:12" s="5" customFormat="1" ht="15" customHeight="1" x14ac:dyDescent="0.5">
      <c r="B34" s="5" t="s">
        <v>39</v>
      </c>
      <c r="C34" s="123"/>
      <c r="E34" s="110"/>
      <c r="G34" s="111"/>
      <c r="I34" s="110"/>
      <c r="K34" s="111"/>
      <c r="L34" s="7"/>
    </row>
    <row r="35" spans="1:12" s="5" customFormat="1" ht="15" customHeight="1" x14ac:dyDescent="0.5">
      <c r="B35" s="125" t="s">
        <v>88</v>
      </c>
      <c r="C35" s="122"/>
      <c r="E35" s="110">
        <v>-12752939</v>
      </c>
      <c r="G35" s="111">
        <v>15952261</v>
      </c>
      <c r="I35" s="110">
        <v>-56986973</v>
      </c>
      <c r="K35" s="111">
        <v>39511136</v>
      </c>
      <c r="L35" s="7"/>
    </row>
    <row r="36" spans="1:12" s="5" customFormat="1" ht="15" customHeight="1" x14ac:dyDescent="0.5">
      <c r="B36" s="125" t="s">
        <v>89</v>
      </c>
      <c r="C36" s="122"/>
      <c r="E36" s="110">
        <v>1656485</v>
      </c>
      <c r="G36" s="111">
        <v>-125131533</v>
      </c>
      <c r="I36" s="110">
        <v>33826671</v>
      </c>
      <c r="K36" s="111">
        <v>-80135473</v>
      </c>
      <c r="L36" s="7"/>
    </row>
    <row r="37" spans="1:12" s="5" customFormat="1" ht="15" customHeight="1" x14ac:dyDescent="0.5">
      <c r="B37" s="5" t="s">
        <v>90</v>
      </c>
      <c r="C37" s="122"/>
      <c r="E37" s="110">
        <v>-6794769</v>
      </c>
      <c r="G37" s="111">
        <v>-1925053</v>
      </c>
      <c r="I37" s="110">
        <v>122960</v>
      </c>
      <c r="K37" s="111">
        <v>461654</v>
      </c>
      <c r="L37" s="7"/>
    </row>
    <row r="38" spans="1:12" s="5" customFormat="1" ht="15" customHeight="1" x14ac:dyDescent="0.5">
      <c r="B38" s="125" t="s">
        <v>91</v>
      </c>
      <c r="C38" s="122"/>
      <c r="E38" s="110">
        <v>-1567806</v>
      </c>
      <c r="G38" s="111">
        <v>-3644504</v>
      </c>
      <c r="I38" s="110">
        <v>1099500</v>
      </c>
      <c r="K38" s="111">
        <v>-1563780</v>
      </c>
      <c r="L38" s="7"/>
    </row>
    <row r="39" spans="1:12" s="5" customFormat="1" ht="15" customHeight="1" x14ac:dyDescent="0.5">
      <c r="B39" s="125" t="s">
        <v>92</v>
      </c>
      <c r="C39" s="122"/>
      <c r="E39" s="110">
        <v>-21478644</v>
      </c>
      <c r="G39" s="111">
        <v>-10191751</v>
      </c>
      <c r="I39" s="110">
        <v>-24703510</v>
      </c>
      <c r="K39" s="111">
        <v>-14340132</v>
      </c>
      <c r="L39" s="7"/>
    </row>
    <row r="40" spans="1:12" s="5" customFormat="1" ht="15" customHeight="1" x14ac:dyDescent="0.5">
      <c r="B40" s="125" t="s">
        <v>93</v>
      </c>
      <c r="C40" s="122"/>
      <c r="E40" s="126">
        <v>-435205</v>
      </c>
      <c r="G40" s="127">
        <v>2288840</v>
      </c>
      <c r="I40" s="126">
        <v>703559</v>
      </c>
      <c r="K40" s="127">
        <v>3146448</v>
      </c>
      <c r="L40" s="7"/>
    </row>
    <row r="41" spans="1:12" s="5" customFormat="1" ht="6" customHeight="1" x14ac:dyDescent="0.5">
      <c r="B41" s="125"/>
      <c r="C41" s="122"/>
      <c r="E41" s="85"/>
      <c r="G41" s="20"/>
      <c r="I41" s="85"/>
      <c r="K41" s="20"/>
      <c r="L41" s="7"/>
    </row>
    <row r="42" spans="1:12" s="11" customFormat="1" ht="15" customHeight="1" x14ac:dyDescent="0.5">
      <c r="A42" s="5" t="s">
        <v>40</v>
      </c>
      <c r="B42" s="5"/>
      <c r="C42" s="122"/>
      <c r="D42" s="128"/>
      <c r="E42" s="85">
        <f>SUM(E14:E40)</f>
        <v>441845120</v>
      </c>
      <c r="F42" s="5"/>
      <c r="G42" s="20">
        <f>SUM(G14:G40)</f>
        <v>330644719</v>
      </c>
      <c r="H42" s="5"/>
      <c r="I42" s="85">
        <f>SUM(I14:I40)</f>
        <v>319533321</v>
      </c>
      <c r="J42" s="128"/>
      <c r="K42" s="20">
        <f>SUM(K14:K40)</f>
        <v>259211331</v>
      </c>
      <c r="L42" s="7"/>
    </row>
    <row r="43" spans="1:12" s="11" customFormat="1" ht="15" customHeight="1" x14ac:dyDescent="0.5">
      <c r="A43" s="5" t="s">
        <v>206</v>
      </c>
      <c r="B43" s="5"/>
      <c r="C43" s="123">
        <v>17</v>
      </c>
      <c r="D43" s="128"/>
      <c r="E43" s="85">
        <v>-206400</v>
      </c>
      <c r="F43" s="5"/>
      <c r="G43" s="20">
        <v>-232560</v>
      </c>
      <c r="H43" s="5"/>
      <c r="I43" s="85">
        <v>0</v>
      </c>
      <c r="J43" s="128"/>
      <c r="K43" s="20">
        <v>0</v>
      </c>
      <c r="L43" s="7"/>
    </row>
    <row r="44" spans="1:12" s="11" customFormat="1" ht="15" customHeight="1" x14ac:dyDescent="0.5">
      <c r="A44" s="129" t="s">
        <v>207</v>
      </c>
      <c r="B44" s="129"/>
      <c r="C44" s="5"/>
      <c r="D44" s="5"/>
      <c r="E44" s="110">
        <v>-21986368</v>
      </c>
      <c r="F44" s="5"/>
      <c r="G44" s="111">
        <v>-12109381</v>
      </c>
      <c r="H44" s="5"/>
      <c r="I44" s="110">
        <v>-14086002</v>
      </c>
      <c r="J44" s="5"/>
      <c r="K44" s="111">
        <v>-4817729</v>
      </c>
      <c r="L44" s="7"/>
    </row>
    <row r="45" spans="1:12" s="11" customFormat="1" ht="15" customHeight="1" x14ac:dyDescent="0.5">
      <c r="A45" s="129" t="s">
        <v>208</v>
      </c>
      <c r="B45" s="129"/>
      <c r="C45" s="5"/>
      <c r="D45" s="5"/>
      <c r="E45" s="126">
        <v>-89881407</v>
      </c>
      <c r="F45" s="5"/>
      <c r="G45" s="127">
        <v>-97239361</v>
      </c>
      <c r="H45" s="5"/>
      <c r="I45" s="126">
        <v>-76714894</v>
      </c>
      <c r="J45" s="5"/>
      <c r="K45" s="127">
        <v>-70736781</v>
      </c>
      <c r="L45" s="7"/>
    </row>
    <row r="46" spans="1:12" s="11" customFormat="1" ht="6" customHeight="1" x14ac:dyDescent="0.5">
      <c r="A46" s="129"/>
      <c r="B46" s="129"/>
      <c r="C46" s="5"/>
      <c r="D46" s="5"/>
      <c r="E46" s="85"/>
      <c r="F46" s="5"/>
      <c r="G46" s="20"/>
      <c r="H46" s="5"/>
      <c r="I46" s="85"/>
      <c r="J46" s="5"/>
      <c r="K46" s="20"/>
      <c r="L46" s="7"/>
    </row>
    <row r="47" spans="1:12" s="11" customFormat="1" ht="15" customHeight="1" x14ac:dyDescent="0.5">
      <c r="A47" s="5" t="s">
        <v>84</v>
      </c>
      <c r="B47" s="5"/>
      <c r="C47" s="122"/>
      <c r="D47" s="20"/>
      <c r="E47" s="86">
        <f>SUM(E42:E45)</f>
        <v>329770945</v>
      </c>
      <c r="F47" s="20"/>
      <c r="G47" s="22">
        <f>SUM(G42:G45)</f>
        <v>221063417</v>
      </c>
      <c r="H47" s="20"/>
      <c r="I47" s="86">
        <f>SUM(I42:I45)</f>
        <v>228732425</v>
      </c>
      <c r="J47" s="20"/>
      <c r="K47" s="22">
        <f>SUM(K42:K45)</f>
        <v>183656821</v>
      </c>
      <c r="L47" s="7"/>
    </row>
    <row r="48" spans="1:12" s="33" customFormat="1" ht="15" customHeight="1" x14ac:dyDescent="0.5">
      <c r="A48" s="1"/>
      <c r="B48" s="1"/>
      <c r="C48" s="35"/>
      <c r="D48" s="4"/>
      <c r="E48" s="4"/>
      <c r="F48" s="4"/>
      <c r="G48" s="4"/>
      <c r="H48" s="4"/>
      <c r="I48" s="4"/>
      <c r="J48" s="4"/>
      <c r="K48" s="4"/>
      <c r="L48" s="7"/>
    </row>
    <row r="49" spans="1:12" s="33" customFormat="1" ht="15" customHeight="1" x14ac:dyDescent="0.5">
      <c r="A49" s="1"/>
      <c r="B49" s="1"/>
      <c r="C49" s="35"/>
      <c r="D49" s="4"/>
      <c r="E49" s="4"/>
      <c r="F49" s="4"/>
      <c r="G49" s="4"/>
      <c r="H49" s="4"/>
      <c r="I49" s="4"/>
      <c r="J49" s="4"/>
      <c r="K49" s="4"/>
      <c r="L49" s="7"/>
    </row>
    <row r="50" spans="1:12" s="33" customFormat="1" ht="13.5" customHeight="1" x14ac:dyDescent="0.5">
      <c r="L50" s="7"/>
    </row>
    <row r="51" spans="1:12" s="33" customFormat="1" ht="15" customHeight="1" x14ac:dyDescent="0.5">
      <c r="A51" s="168" t="s">
        <v>41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7"/>
    </row>
    <row r="52" spans="1:12" s="33" customFormat="1" ht="15" customHeight="1" x14ac:dyDescent="0.5">
      <c r="A52" s="145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7"/>
    </row>
    <row r="53" spans="1:12" s="33" customFormat="1" ht="12.75" customHeight="1" x14ac:dyDescent="0.5">
      <c r="A53" s="1"/>
      <c r="B53" s="1"/>
      <c r="C53" s="35"/>
      <c r="D53" s="4"/>
      <c r="E53" s="4"/>
      <c r="F53" s="4"/>
      <c r="G53" s="4"/>
      <c r="H53" s="4"/>
      <c r="I53" s="4"/>
      <c r="J53" s="4"/>
      <c r="K53" s="4"/>
      <c r="L53" s="7"/>
    </row>
    <row r="54" spans="1:12" ht="22.15" customHeight="1" x14ac:dyDescent="0.5">
      <c r="A54" s="36" t="s">
        <v>76</v>
      </c>
      <c r="B54" s="37"/>
      <c r="C54" s="37"/>
      <c r="D54" s="31"/>
      <c r="E54" s="31"/>
      <c r="F54" s="31"/>
      <c r="G54" s="31"/>
      <c r="H54" s="31"/>
      <c r="I54" s="31"/>
      <c r="J54" s="31"/>
      <c r="K54" s="31"/>
      <c r="L54" s="7"/>
    </row>
    <row r="55" spans="1:12" s="33" customFormat="1" ht="15" customHeight="1" x14ac:dyDescent="0.5">
      <c r="A55" s="76" t="str">
        <f>A1</f>
        <v>R&amp;B Food Supply Public Company Limited</v>
      </c>
      <c r="B55" s="38"/>
      <c r="C55" s="38"/>
      <c r="L55" s="7"/>
    </row>
    <row r="56" spans="1:12" ht="15" customHeight="1" x14ac:dyDescent="0.5">
      <c r="A56" s="28" t="s">
        <v>173</v>
      </c>
      <c r="B56" s="38"/>
      <c r="C56" s="38"/>
      <c r="D56" s="33"/>
      <c r="E56" s="33"/>
      <c r="F56" s="33"/>
      <c r="G56" s="33"/>
      <c r="H56" s="33"/>
      <c r="I56" s="33"/>
      <c r="J56" s="33"/>
      <c r="K56" s="33"/>
      <c r="L56" s="7"/>
    </row>
    <row r="57" spans="1:12" ht="15" customHeight="1" x14ac:dyDescent="0.5">
      <c r="A57" s="30" t="str">
        <f>A3</f>
        <v>For the nine-month period ended 30 September 2019</v>
      </c>
      <c r="B57" s="37"/>
      <c r="C57" s="37"/>
      <c r="D57" s="31"/>
      <c r="E57" s="31"/>
      <c r="F57" s="31"/>
      <c r="G57" s="31"/>
      <c r="H57" s="31"/>
      <c r="I57" s="31"/>
      <c r="J57" s="31"/>
      <c r="K57" s="31"/>
      <c r="L57" s="7"/>
    </row>
    <row r="58" spans="1:12" s="33" customFormat="1" ht="15" customHeight="1" x14ac:dyDescent="0.5">
      <c r="A58" s="38"/>
      <c r="B58" s="1"/>
      <c r="C58" s="1"/>
      <c r="D58" s="1"/>
      <c r="E58" s="39"/>
      <c r="F58" s="40"/>
      <c r="G58" s="39"/>
      <c r="H58" s="1"/>
      <c r="I58" s="39"/>
      <c r="J58" s="40"/>
      <c r="K58" s="39"/>
      <c r="L58" s="7"/>
    </row>
    <row r="59" spans="1:12" s="33" customFormat="1" ht="15" customHeight="1" x14ac:dyDescent="0.5">
      <c r="A59" s="38"/>
      <c r="B59" s="1"/>
      <c r="C59" s="1"/>
      <c r="D59" s="1"/>
      <c r="E59" s="39"/>
      <c r="F59" s="40"/>
      <c r="G59" s="39"/>
      <c r="H59" s="1"/>
      <c r="I59" s="39"/>
      <c r="J59" s="40"/>
      <c r="K59" s="39"/>
      <c r="L59" s="7"/>
    </row>
    <row r="60" spans="1:12" s="11" customFormat="1" ht="15" customHeight="1" x14ac:dyDescent="0.5">
      <c r="A60" s="103"/>
      <c r="B60" s="104"/>
      <c r="C60" s="104"/>
      <c r="E60" s="174" t="s">
        <v>48</v>
      </c>
      <c r="F60" s="174"/>
      <c r="G60" s="174"/>
      <c r="H60" s="105"/>
      <c r="I60" s="174" t="s">
        <v>72</v>
      </c>
      <c r="J60" s="174"/>
      <c r="K60" s="174"/>
      <c r="L60" s="7"/>
    </row>
    <row r="61" spans="1:12" s="11" customFormat="1" ht="15" customHeight="1" x14ac:dyDescent="0.5">
      <c r="A61" s="104"/>
      <c r="B61" s="104"/>
      <c r="C61" s="104"/>
      <c r="E61" s="175" t="s">
        <v>49</v>
      </c>
      <c r="F61" s="175"/>
      <c r="G61" s="175"/>
      <c r="H61" s="105"/>
      <c r="I61" s="175" t="s">
        <v>49</v>
      </c>
      <c r="J61" s="175"/>
      <c r="K61" s="175"/>
      <c r="L61" s="7"/>
    </row>
    <row r="62" spans="1:12" s="11" customFormat="1" ht="15" customHeight="1" x14ac:dyDescent="0.5">
      <c r="A62" s="104"/>
      <c r="B62" s="104"/>
      <c r="C62" s="104"/>
      <c r="E62" s="106" t="s">
        <v>50</v>
      </c>
      <c r="F62" s="10"/>
      <c r="G62" s="106" t="s">
        <v>50</v>
      </c>
      <c r="H62" s="105"/>
      <c r="I62" s="106" t="s">
        <v>50</v>
      </c>
      <c r="J62" s="10"/>
      <c r="K62" s="106" t="s">
        <v>50</v>
      </c>
      <c r="L62" s="7"/>
    </row>
    <row r="63" spans="1:12" s="11" customFormat="1" ht="15" customHeight="1" x14ac:dyDescent="0.5">
      <c r="A63" s="104"/>
      <c r="B63" s="104"/>
      <c r="C63" s="104"/>
      <c r="E63" s="107" t="s">
        <v>217</v>
      </c>
      <c r="F63" s="105"/>
      <c r="G63" s="107" t="s">
        <v>217</v>
      </c>
      <c r="H63" s="105"/>
      <c r="I63" s="107" t="s">
        <v>217</v>
      </c>
      <c r="J63" s="105"/>
      <c r="K63" s="107" t="s">
        <v>217</v>
      </c>
      <c r="L63" s="7"/>
    </row>
    <row r="64" spans="1:12" s="11" customFormat="1" ht="15" customHeight="1" x14ac:dyDescent="0.5">
      <c r="A64" s="104"/>
      <c r="B64" s="104"/>
      <c r="C64" s="103"/>
      <c r="E64" s="15" t="s">
        <v>143</v>
      </c>
      <c r="F64" s="15"/>
      <c r="G64" s="15" t="s">
        <v>94</v>
      </c>
      <c r="I64" s="15" t="s">
        <v>143</v>
      </c>
      <c r="J64" s="15"/>
      <c r="K64" s="15" t="s">
        <v>94</v>
      </c>
      <c r="L64" s="7"/>
    </row>
    <row r="65" spans="1:12" s="11" customFormat="1" ht="15" customHeight="1" x14ac:dyDescent="0.5">
      <c r="A65" s="104"/>
      <c r="B65" s="104"/>
      <c r="C65" s="144" t="s">
        <v>0</v>
      </c>
      <c r="D65" s="108"/>
      <c r="E65" s="17" t="s">
        <v>1</v>
      </c>
      <c r="F65" s="15"/>
      <c r="G65" s="17" t="s">
        <v>1</v>
      </c>
      <c r="H65" s="108"/>
      <c r="I65" s="17" t="s">
        <v>1</v>
      </c>
      <c r="J65" s="15"/>
      <c r="K65" s="17" t="s">
        <v>1</v>
      </c>
      <c r="L65" s="7"/>
    </row>
    <row r="66" spans="1:12" s="11" customFormat="1" ht="15" customHeight="1" x14ac:dyDescent="0.5">
      <c r="A66" s="8" t="s">
        <v>42</v>
      </c>
      <c r="B66" s="109"/>
      <c r="C66" s="109"/>
      <c r="D66" s="5"/>
      <c r="E66" s="94"/>
      <c r="F66" s="5"/>
      <c r="G66" s="5"/>
      <c r="H66" s="5"/>
      <c r="I66" s="94"/>
      <c r="J66" s="5"/>
      <c r="K66" s="5"/>
      <c r="L66" s="7"/>
    </row>
    <row r="67" spans="1:12" s="11" customFormat="1" ht="15" customHeight="1" x14ac:dyDescent="0.5">
      <c r="A67" s="5" t="s">
        <v>43</v>
      </c>
      <c r="B67" s="5"/>
      <c r="C67" s="6">
        <v>14</v>
      </c>
      <c r="E67" s="110">
        <v>-90513922</v>
      </c>
      <c r="G67" s="111">
        <v>-200461234</v>
      </c>
      <c r="I67" s="110">
        <v>-47183544</v>
      </c>
      <c r="K67" s="111">
        <v>-180265805</v>
      </c>
      <c r="L67" s="7"/>
    </row>
    <row r="68" spans="1:12" s="11" customFormat="1" ht="15" customHeight="1" x14ac:dyDescent="0.5">
      <c r="A68" s="5" t="s">
        <v>183</v>
      </c>
      <c r="B68" s="5"/>
      <c r="C68" s="6"/>
      <c r="E68" s="110"/>
      <c r="I68" s="110"/>
      <c r="L68" s="7"/>
    </row>
    <row r="69" spans="1:12" s="11" customFormat="1" ht="15" customHeight="1" x14ac:dyDescent="0.5">
      <c r="B69" s="5" t="s">
        <v>184</v>
      </c>
      <c r="C69" s="6"/>
      <c r="E69" s="110">
        <v>38495</v>
      </c>
      <c r="G69" s="111">
        <v>1043078</v>
      </c>
      <c r="I69" s="110">
        <v>15576558</v>
      </c>
      <c r="K69" s="111" t="s">
        <v>222</v>
      </c>
      <c r="L69" s="7"/>
    </row>
    <row r="70" spans="1:12" s="11" customFormat="1" ht="15" customHeight="1" x14ac:dyDescent="0.5">
      <c r="A70" s="5" t="s">
        <v>57</v>
      </c>
      <c r="B70" s="5"/>
      <c r="C70" s="6">
        <v>14</v>
      </c>
      <c r="E70" s="110">
        <v>-1733029</v>
      </c>
      <c r="G70" s="111">
        <v>-3353765</v>
      </c>
      <c r="I70" s="110">
        <v>-898000</v>
      </c>
      <c r="K70" s="111">
        <v>-632955</v>
      </c>
      <c r="L70" s="7"/>
    </row>
    <row r="71" spans="1:12" s="11" customFormat="1" ht="15" customHeight="1" x14ac:dyDescent="0.5">
      <c r="A71" s="5" t="s">
        <v>223</v>
      </c>
      <c r="B71" s="5"/>
      <c r="C71" s="6">
        <v>8</v>
      </c>
      <c r="E71" s="110">
        <v>-6000000</v>
      </c>
      <c r="G71" s="111">
        <v>-100014</v>
      </c>
      <c r="I71" s="110">
        <v>0</v>
      </c>
      <c r="K71" s="111">
        <v>-14</v>
      </c>
      <c r="L71" s="7"/>
    </row>
    <row r="72" spans="1:12" s="11" customFormat="1" ht="15" customHeight="1" x14ac:dyDescent="0.5">
      <c r="A72" s="5" t="s">
        <v>136</v>
      </c>
      <c r="B72" s="5"/>
      <c r="C72" s="6">
        <v>8</v>
      </c>
      <c r="E72" s="110">
        <v>13114852</v>
      </c>
      <c r="G72" s="111">
        <v>30642145</v>
      </c>
      <c r="I72" s="110">
        <v>0</v>
      </c>
      <c r="K72" s="111">
        <v>30140445</v>
      </c>
      <c r="L72" s="7"/>
    </row>
    <row r="73" spans="1:12" s="11" customFormat="1" ht="15" customHeight="1" x14ac:dyDescent="0.5">
      <c r="A73" s="5" t="s">
        <v>99</v>
      </c>
      <c r="E73" s="110">
        <v>6000000</v>
      </c>
      <c r="G73" s="111">
        <v>-501700</v>
      </c>
      <c r="I73" s="110">
        <v>0</v>
      </c>
      <c r="K73" s="111">
        <v>0</v>
      </c>
      <c r="L73" s="7"/>
    </row>
    <row r="74" spans="1:12" s="11" customFormat="1" ht="15" customHeight="1" x14ac:dyDescent="0.5">
      <c r="A74" s="11" t="s">
        <v>193</v>
      </c>
      <c r="B74" s="5"/>
      <c r="C74" s="6"/>
      <c r="E74" s="110">
        <v>0</v>
      </c>
      <c r="G74" s="111">
        <v>0</v>
      </c>
      <c r="I74" s="110">
        <v>-51228900</v>
      </c>
      <c r="K74" s="111">
        <v>0</v>
      </c>
      <c r="L74" s="7"/>
    </row>
    <row r="75" spans="1:12" s="11" customFormat="1" ht="15" customHeight="1" x14ac:dyDescent="0.5">
      <c r="A75" s="11" t="s">
        <v>233</v>
      </c>
      <c r="B75" s="5"/>
      <c r="C75" s="113"/>
      <c r="E75" s="110">
        <v>0</v>
      </c>
      <c r="G75" s="111">
        <v>0</v>
      </c>
      <c r="I75" s="110">
        <v>-5000000</v>
      </c>
      <c r="K75" s="111">
        <v>0</v>
      </c>
      <c r="L75" s="7"/>
    </row>
    <row r="76" spans="1:12" s="11" customFormat="1" ht="15" customHeight="1" x14ac:dyDescent="0.2">
      <c r="A76" s="5" t="s">
        <v>180</v>
      </c>
      <c r="B76" s="112"/>
      <c r="C76" s="113">
        <v>23</v>
      </c>
      <c r="E76" s="110">
        <v>0</v>
      </c>
      <c r="G76" s="111">
        <v>0</v>
      </c>
      <c r="I76" s="110">
        <v>70375000</v>
      </c>
      <c r="K76" s="111">
        <v>12500000</v>
      </c>
      <c r="L76" s="7"/>
    </row>
    <row r="77" spans="1:12" s="11" customFormat="1" ht="15" customHeight="1" x14ac:dyDescent="0.5">
      <c r="A77" s="5" t="s">
        <v>87</v>
      </c>
      <c r="B77" s="5"/>
      <c r="C77" s="6">
        <v>12</v>
      </c>
      <c r="E77" s="110">
        <v>0</v>
      </c>
      <c r="G77" s="111">
        <v>0</v>
      </c>
      <c r="I77" s="110">
        <v>-40558579</v>
      </c>
      <c r="K77" s="111">
        <v>-18454570</v>
      </c>
      <c r="L77" s="7"/>
    </row>
    <row r="78" spans="1:12" s="11" customFormat="1" ht="15" customHeight="1" x14ac:dyDescent="0.5">
      <c r="A78" s="5" t="s">
        <v>44</v>
      </c>
      <c r="B78" s="5"/>
      <c r="C78" s="6"/>
      <c r="E78" s="110">
        <v>713004</v>
      </c>
      <c r="G78" s="111">
        <v>509538</v>
      </c>
      <c r="I78" s="110">
        <v>3368601</v>
      </c>
      <c r="K78" s="111">
        <v>4694667</v>
      </c>
      <c r="L78" s="7"/>
    </row>
    <row r="79" spans="1:12" s="11" customFormat="1" ht="15" customHeight="1" x14ac:dyDescent="0.5">
      <c r="A79" s="5" t="s">
        <v>179</v>
      </c>
      <c r="B79" s="5"/>
      <c r="C79" s="6">
        <v>12</v>
      </c>
      <c r="E79" s="110">
        <v>0</v>
      </c>
      <c r="G79" s="111">
        <v>0</v>
      </c>
      <c r="I79" s="110">
        <v>65785029</v>
      </c>
      <c r="K79" s="111">
        <v>0</v>
      </c>
      <c r="L79" s="7"/>
    </row>
    <row r="80" spans="1:12" s="11" customFormat="1" ht="15" customHeight="1" x14ac:dyDescent="0.5">
      <c r="A80" s="104"/>
      <c r="B80" s="104"/>
      <c r="C80" s="104"/>
      <c r="E80" s="116"/>
      <c r="G80" s="117"/>
      <c r="I80" s="116"/>
      <c r="K80" s="117"/>
      <c r="L80" s="7"/>
    </row>
    <row r="81" spans="1:12" s="11" customFormat="1" ht="15" customHeight="1" x14ac:dyDescent="0.5">
      <c r="A81" s="118" t="s">
        <v>197</v>
      </c>
      <c r="B81" s="118"/>
      <c r="C81" s="118"/>
      <c r="E81" s="86">
        <f>SUM(E67:E79)</f>
        <v>-78380600</v>
      </c>
      <c r="G81" s="22">
        <f>SUM(G67:G79)</f>
        <v>-172221952</v>
      </c>
      <c r="I81" s="86">
        <f>SUM(I67:I79)</f>
        <v>10236165</v>
      </c>
      <c r="K81" s="22">
        <f>SUM(K67:K79)</f>
        <v>-152018232</v>
      </c>
      <c r="L81" s="7"/>
    </row>
    <row r="82" spans="1:12" s="11" customFormat="1" ht="15" customHeight="1" x14ac:dyDescent="0.5">
      <c r="A82" s="104"/>
      <c r="B82" s="104"/>
      <c r="C82" s="104"/>
      <c r="E82" s="85"/>
      <c r="G82" s="20"/>
      <c r="I82" s="85"/>
      <c r="K82" s="20"/>
      <c r="L82" s="7"/>
    </row>
    <row r="83" spans="1:12" s="11" customFormat="1" ht="15" customHeight="1" x14ac:dyDescent="0.5">
      <c r="A83" s="8" t="s">
        <v>45</v>
      </c>
      <c r="B83" s="119"/>
      <c r="C83" s="113"/>
      <c r="E83" s="85"/>
      <c r="G83" s="20"/>
      <c r="I83" s="85"/>
      <c r="K83" s="20"/>
      <c r="L83" s="7"/>
    </row>
    <row r="84" spans="1:12" s="11" customFormat="1" ht="15" customHeight="1" x14ac:dyDescent="0.5">
      <c r="A84" s="5" t="s">
        <v>171</v>
      </c>
      <c r="B84" s="104"/>
      <c r="C84" s="113">
        <v>19</v>
      </c>
      <c r="E84" s="110">
        <v>0</v>
      </c>
      <c r="G84" s="111">
        <v>842000000</v>
      </c>
      <c r="I84" s="110">
        <v>0</v>
      </c>
      <c r="K84" s="111">
        <v>842000000</v>
      </c>
      <c r="L84" s="7"/>
    </row>
    <row r="85" spans="1:12" s="11" customFormat="1" ht="15" customHeight="1" x14ac:dyDescent="0.5">
      <c r="A85" s="5" t="s">
        <v>209</v>
      </c>
      <c r="B85" s="104"/>
      <c r="C85" s="113"/>
      <c r="E85" s="110"/>
      <c r="I85" s="110"/>
      <c r="L85" s="7"/>
    </row>
    <row r="86" spans="1:12" s="11" customFormat="1" ht="15" customHeight="1" x14ac:dyDescent="0.5">
      <c r="B86" s="119" t="s">
        <v>210</v>
      </c>
      <c r="C86" s="113"/>
      <c r="E86" s="110">
        <v>0</v>
      </c>
      <c r="G86" s="111">
        <v>37900000</v>
      </c>
      <c r="I86" s="110">
        <v>0</v>
      </c>
      <c r="K86" s="111">
        <v>37900000</v>
      </c>
      <c r="L86" s="7"/>
    </row>
    <row r="87" spans="1:12" s="11" customFormat="1" ht="15" customHeight="1" x14ac:dyDescent="0.5">
      <c r="A87" s="5" t="s">
        <v>203</v>
      </c>
      <c r="B87" s="104"/>
      <c r="C87" s="113">
        <v>16</v>
      </c>
      <c r="E87" s="114">
        <v>-20790847</v>
      </c>
      <c r="G87" s="20">
        <v>-34584773</v>
      </c>
      <c r="I87" s="110">
        <v>-10980000</v>
      </c>
      <c r="K87" s="20">
        <v>-17690000</v>
      </c>
      <c r="L87" s="7"/>
    </row>
    <row r="88" spans="1:12" s="11" customFormat="1" ht="15" customHeight="1" x14ac:dyDescent="0.5">
      <c r="A88" s="5" t="s">
        <v>181</v>
      </c>
      <c r="B88" s="104"/>
      <c r="C88" s="113">
        <v>16</v>
      </c>
      <c r="E88" s="114">
        <v>519400000</v>
      </c>
      <c r="G88" s="115">
        <v>190000000</v>
      </c>
      <c r="I88" s="114">
        <v>319400000</v>
      </c>
      <c r="K88" s="115">
        <v>100000000</v>
      </c>
      <c r="L88" s="7"/>
    </row>
    <row r="89" spans="1:12" s="11" customFormat="1" ht="15" customHeight="1" x14ac:dyDescent="0.5">
      <c r="A89" s="5" t="s">
        <v>194</v>
      </c>
      <c r="B89" s="104"/>
      <c r="C89" s="113">
        <v>16</v>
      </c>
      <c r="E89" s="114">
        <v>-418400000</v>
      </c>
      <c r="G89" s="111">
        <v>-51890000</v>
      </c>
      <c r="I89" s="114">
        <v>-228400000</v>
      </c>
      <c r="K89" s="111">
        <v>-1890000</v>
      </c>
      <c r="L89" s="7"/>
    </row>
    <row r="90" spans="1:12" s="11" customFormat="1" ht="15" customHeight="1" x14ac:dyDescent="0.5">
      <c r="A90" s="11" t="s">
        <v>202</v>
      </c>
      <c r="B90" s="104"/>
      <c r="C90" s="113"/>
      <c r="E90" s="110">
        <v>0</v>
      </c>
      <c r="G90" s="115">
        <v>842000000</v>
      </c>
      <c r="I90" s="110">
        <v>0</v>
      </c>
      <c r="K90" s="115">
        <v>842000000</v>
      </c>
      <c r="L90" s="7"/>
    </row>
    <row r="91" spans="1:12" s="11" customFormat="1" ht="15" customHeight="1" x14ac:dyDescent="0.5">
      <c r="A91" s="11" t="s">
        <v>201</v>
      </c>
      <c r="B91" s="104"/>
      <c r="C91" s="113"/>
      <c r="E91" s="110">
        <v>0</v>
      </c>
      <c r="G91" s="115">
        <v>508000000</v>
      </c>
      <c r="I91" s="110">
        <v>0</v>
      </c>
      <c r="K91" s="111">
        <v>508000000</v>
      </c>
      <c r="L91" s="7"/>
    </row>
    <row r="92" spans="1:12" s="11" customFormat="1" ht="15" customHeight="1" x14ac:dyDescent="0.5">
      <c r="A92" s="5" t="s">
        <v>200</v>
      </c>
      <c r="B92" s="104"/>
      <c r="C92" s="113"/>
      <c r="E92" s="110">
        <v>0</v>
      </c>
      <c r="G92" s="115">
        <v>-852000000</v>
      </c>
      <c r="I92" s="110">
        <v>0</v>
      </c>
      <c r="K92" s="111">
        <v>-842000000</v>
      </c>
      <c r="L92" s="7"/>
    </row>
    <row r="93" spans="1:12" s="11" customFormat="1" ht="15" customHeight="1" x14ac:dyDescent="0.5">
      <c r="A93" s="5" t="s">
        <v>199</v>
      </c>
      <c r="B93" s="104"/>
      <c r="C93" s="113">
        <v>23</v>
      </c>
      <c r="E93" s="114">
        <v>-17550000</v>
      </c>
      <c r="G93" s="115">
        <v>-52850000</v>
      </c>
      <c r="I93" s="110">
        <v>0</v>
      </c>
      <c r="K93" s="111">
        <v>-42300000</v>
      </c>
      <c r="L93" s="7"/>
    </row>
    <row r="94" spans="1:12" s="5" customFormat="1" ht="15" customHeight="1" x14ac:dyDescent="0.5">
      <c r="A94" s="11" t="s">
        <v>195</v>
      </c>
      <c r="B94" s="104"/>
      <c r="C94" s="113"/>
      <c r="D94" s="11"/>
      <c r="E94" s="110">
        <v>0</v>
      </c>
      <c r="F94" s="11"/>
      <c r="G94" s="111">
        <v>-112523</v>
      </c>
      <c r="H94" s="11"/>
      <c r="I94" s="110">
        <v>0</v>
      </c>
      <c r="J94" s="11"/>
      <c r="K94" s="111">
        <v>0</v>
      </c>
      <c r="L94" s="7"/>
    </row>
    <row r="95" spans="1:12" s="5" customFormat="1" ht="15" customHeight="1" x14ac:dyDescent="0.5">
      <c r="A95" s="5" t="s">
        <v>185</v>
      </c>
      <c r="B95" s="104"/>
      <c r="C95" s="113"/>
      <c r="D95" s="11"/>
      <c r="E95" s="110"/>
      <c r="F95" s="11"/>
      <c r="G95" s="111"/>
      <c r="H95" s="11"/>
      <c r="I95" s="110"/>
      <c r="J95" s="11"/>
      <c r="K95" s="111"/>
      <c r="L95" s="7"/>
    </row>
    <row r="96" spans="1:12" s="5" customFormat="1" ht="15" customHeight="1" x14ac:dyDescent="0.5">
      <c r="A96" s="11"/>
      <c r="B96" s="104" t="s">
        <v>186</v>
      </c>
      <c r="C96" s="113"/>
      <c r="D96" s="11"/>
      <c r="E96" s="110">
        <v>0</v>
      </c>
      <c r="F96" s="11"/>
      <c r="G96" s="111">
        <v>240527</v>
      </c>
      <c r="H96" s="11"/>
      <c r="I96" s="110">
        <v>0</v>
      </c>
      <c r="J96" s="11"/>
      <c r="K96" s="111">
        <v>0</v>
      </c>
      <c r="L96" s="7"/>
    </row>
    <row r="97" spans="1:12" s="5" customFormat="1" ht="12.75" customHeight="1" x14ac:dyDescent="0.5">
      <c r="A97" s="5" t="s">
        <v>172</v>
      </c>
      <c r="B97" s="104"/>
      <c r="C97" s="113">
        <v>23</v>
      </c>
      <c r="D97" s="11"/>
      <c r="E97" s="86">
        <v>-246004971</v>
      </c>
      <c r="F97" s="11"/>
      <c r="G97" s="22">
        <v>-1436200000</v>
      </c>
      <c r="H97" s="11"/>
      <c r="I97" s="86">
        <v>-246000000</v>
      </c>
      <c r="J97" s="11"/>
      <c r="K97" s="22">
        <v>-1436200000</v>
      </c>
      <c r="L97" s="7"/>
    </row>
    <row r="98" spans="1:12" s="5" customFormat="1" ht="11.25" x14ac:dyDescent="0.5">
      <c r="A98" s="104"/>
      <c r="B98" s="104"/>
      <c r="C98" s="113"/>
      <c r="D98" s="11"/>
      <c r="E98" s="85"/>
      <c r="F98" s="11"/>
      <c r="G98" s="20"/>
      <c r="H98" s="11"/>
      <c r="I98" s="85"/>
      <c r="J98" s="11"/>
      <c r="K98" s="20"/>
      <c r="L98" s="7"/>
    </row>
    <row r="99" spans="1:12" s="5" customFormat="1" ht="15" customHeight="1" x14ac:dyDescent="0.5">
      <c r="A99" s="118" t="s">
        <v>198</v>
      </c>
      <c r="B99" s="118"/>
      <c r="C99" s="104"/>
      <c r="D99" s="11"/>
      <c r="E99" s="86">
        <f>SUM(E84:E98)</f>
        <v>-183345818</v>
      </c>
      <c r="F99" s="11"/>
      <c r="G99" s="22">
        <f>SUM(G84:G98)</f>
        <v>-7496769</v>
      </c>
      <c r="H99" s="11"/>
      <c r="I99" s="86">
        <f>SUM(I84:I98)</f>
        <v>-165980000</v>
      </c>
      <c r="J99" s="11"/>
      <c r="K99" s="22">
        <f>SUM(K84:K98)</f>
        <v>-10180000</v>
      </c>
      <c r="L99" s="7"/>
    </row>
    <row r="100" spans="1:12" s="33" customFormat="1" ht="15" customHeight="1" x14ac:dyDescent="0.5">
      <c r="A100" s="118"/>
      <c r="B100" s="118"/>
      <c r="C100" s="104"/>
      <c r="D100" s="11"/>
      <c r="E100" s="20"/>
      <c r="F100" s="11"/>
      <c r="G100" s="20"/>
      <c r="H100" s="11"/>
      <c r="I100" s="20"/>
      <c r="J100" s="11"/>
      <c r="K100" s="20"/>
      <c r="L100" s="7"/>
    </row>
    <row r="101" spans="1:12" s="33" customFormat="1" ht="15" customHeight="1" x14ac:dyDescent="0.5">
      <c r="A101" s="118"/>
      <c r="B101" s="118"/>
      <c r="C101" s="104"/>
      <c r="D101" s="11"/>
      <c r="E101" s="20"/>
      <c r="F101" s="11"/>
      <c r="G101" s="20"/>
      <c r="H101" s="11"/>
      <c r="I101" s="20"/>
      <c r="J101" s="11"/>
      <c r="K101" s="20"/>
      <c r="L101" s="7"/>
    </row>
    <row r="102" spans="1:12" s="33" customFormat="1" ht="15" customHeight="1" x14ac:dyDescent="0.5">
      <c r="A102" s="118"/>
      <c r="B102" s="118"/>
      <c r="C102" s="104"/>
      <c r="D102" s="11"/>
      <c r="E102" s="20"/>
      <c r="F102" s="11"/>
      <c r="G102" s="20"/>
      <c r="H102" s="11"/>
      <c r="I102" s="20"/>
      <c r="J102" s="11"/>
      <c r="K102" s="20"/>
      <c r="L102" s="7"/>
    </row>
    <row r="103" spans="1:12" s="33" customFormat="1" ht="15" customHeight="1" x14ac:dyDescent="0.5">
      <c r="A103" s="101"/>
      <c r="B103" s="101"/>
      <c r="C103" s="38"/>
      <c r="E103" s="4"/>
      <c r="G103" s="4"/>
      <c r="I103" s="4"/>
      <c r="K103" s="4"/>
      <c r="L103" s="7"/>
    </row>
    <row r="104" spans="1:12" s="33" customFormat="1" ht="18" customHeight="1" x14ac:dyDescent="0.5">
      <c r="A104" s="101"/>
      <c r="B104" s="101"/>
      <c r="C104" s="38"/>
      <c r="E104" s="4"/>
      <c r="G104" s="4"/>
      <c r="I104" s="4"/>
      <c r="K104" s="4"/>
      <c r="L104" s="7"/>
    </row>
    <row r="105" spans="1:12" s="33" customFormat="1" ht="15" customHeight="1" x14ac:dyDescent="0.5">
      <c r="A105" s="101"/>
      <c r="B105" s="101"/>
      <c r="C105" s="38"/>
      <c r="E105" s="4"/>
      <c r="G105" s="4"/>
      <c r="I105" s="4"/>
      <c r="K105" s="4"/>
      <c r="L105" s="7"/>
    </row>
    <row r="106" spans="1:12" s="33" customFormat="1" ht="22.15" customHeight="1" x14ac:dyDescent="0.5">
      <c r="A106" s="77" t="s">
        <v>76</v>
      </c>
      <c r="B106" s="77"/>
      <c r="C106" s="37"/>
      <c r="D106" s="31"/>
      <c r="E106" s="52"/>
      <c r="F106" s="31"/>
      <c r="G106" s="52"/>
      <c r="H106" s="31"/>
      <c r="I106" s="52"/>
      <c r="J106" s="31"/>
      <c r="K106" s="52"/>
      <c r="L106" s="7"/>
    </row>
    <row r="107" spans="1:12" s="33" customFormat="1" ht="15" customHeight="1" x14ac:dyDescent="0.5">
      <c r="A107" s="76" t="str">
        <f>A1</f>
        <v>R&amp;B Food Supply Public Company Limited</v>
      </c>
      <c r="B107" s="38"/>
      <c r="C107" s="38"/>
      <c r="L107" s="7"/>
    </row>
    <row r="108" spans="1:12" s="33" customFormat="1" ht="15" customHeight="1" x14ac:dyDescent="0.5">
      <c r="A108" s="28" t="s">
        <v>173</v>
      </c>
      <c r="B108" s="38"/>
      <c r="C108" s="38"/>
      <c r="L108" s="7"/>
    </row>
    <row r="109" spans="1:12" s="33" customFormat="1" ht="15" customHeight="1" x14ac:dyDescent="0.5">
      <c r="A109" s="30" t="str">
        <f>A3</f>
        <v>For the nine-month period ended 30 September 2019</v>
      </c>
      <c r="B109" s="37"/>
      <c r="C109" s="37"/>
      <c r="D109" s="31"/>
      <c r="E109" s="31"/>
      <c r="F109" s="31"/>
      <c r="G109" s="31"/>
      <c r="H109" s="31"/>
      <c r="I109" s="31"/>
      <c r="J109" s="31"/>
      <c r="K109" s="31"/>
      <c r="L109" s="7"/>
    </row>
    <row r="110" spans="1:12" s="33" customFormat="1" ht="15" customHeight="1" x14ac:dyDescent="0.5">
      <c r="A110" s="38"/>
      <c r="B110" s="1"/>
      <c r="C110" s="1"/>
      <c r="D110" s="1"/>
      <c r="E110" s="39"/>
      <c r="F110" s="40"/>
      <c r="G110" s="39"/>
      <c r="H110" s="1"/>
      <c r="I110" s="39"/>
      <c r="J110" s="40"/>
      <c r="K110" s="39"/>
      <c r="L110" s="7"/>
    </row>
    <row r="111" spans="1:12" s="33" customFormat="1" ht="15" customHeight="1" x14ac:dyDescent="0.5">
      <c r="A111" s="38"/>
      <c r="B111" s="1"/>
      <c r="C111" s="1"/>
      <c r="D111" s="1"/>
      <c r="E111" s="39"/>
      <c r="F111" s="40"/>
      <c r="G111" s="39"/>
      <c r="H111" s="1"/>
      <c r="I111" s="39"/>
      <c r="J111" s="40"/>
      <c r="K111" s="39"/>
      <c r="L111" s="7"/>
    </row>
    <row r="112" spans="1:12" s="5" customFormat="1" ht="15" customHeight="1" x14ac:dyDescent="0.5">
      <c r="A112" s="103"/>
      <c r="B112" s="104"/>
      <c r="C112" s="104"/>
      <c r="D112" s="11"/>
      <c r="E112" s="174" t="s">
        <v>48</v>
      </c>
      <c r="F112" s="174"/>
      <c r="G112" s="174"/>
      <c r="H112" s="105"/>
      <c r="I112" s="174" t="s">
        <v>72</v>
      </c>
      <c r="J112" s="174"/>
      <c r="K112" s="174"/>
      <c r="L112" s="7"/>
    </row>
    <row r="113" spans="1:12" s="5" customFormat="1" ht="15" customHeight="1" x14ac:dyDescent="0.5">
      <c r="A113" s="104"/>
      <c r="B113" s="104"/>
      <c r="C113" s="104"/>
      <c r="D113" s="11"/>
      <c r="E113" s="175" t="s">
        <v>49</v>
      </c>
      <c r="F113" s="175"/>
      <c r="G113" s="175"/>
      <c r="H113" s="105"/>
      <c r="I113" s="175" t="s">
        <v>49</v>
      </c>
      <c r="J113" s="175"/>
      <c r="K113" s="175"/>
      <c r="L113" s="7"/>
    </row>
    <row r="114" spans="1:12" s="11" customFormat="1" ht="15" customHeight="1" x14ac:dyDescent="0.5">
      <c r="A114" s="104"/>
      <c r="B114" s="104"/>
      <c r="C114" s="104"/>
      <c r="E114" s="106" t="s">
        <v>50</v>
      </c>
      <c r="F114" s="10"/>
      <c r="G114" s="106" t="s">
        <v>50</v>
      </c>
      <c r="H114" s="105"/>
      <c r="I114" s="106" t="s">
        <v>50</v>
      </c>
      <c r="J114" s="10"/>
      <c r="K114" s="106" t="s">
        <v>50</v>
      </c>
      <c r="L114" s="7"/>
    </row>
    <row r="115" spans="1:12" s="5" customFormat="1" ht="15" customHeight="1" x14ac:dyDescent="0.5">
      <c r="A115" s="104"/>
      <c r="B115" s="104"/>
      <c r="C115" s="104"/>
      <c r="D115" s="11"/>
      <c r="E115" s="107" t="s">
        <v>217</v>
      </c>
      <c r="F115" s="105"/>
      <c r="G115" s="107" t="s">
        <v>217</v>
      </c>
      <c r="H115" s="105"/>
      <c r="I115" s="107" t="s">
        <v>217</v>
      </c>
      <c r="J115" s="105"/>
      <c r="K115" s="107" t="s">
        <v>217</v>
      </c>
      <c r="L115" s="7"/>
    </row>
    <row r="116" spans="1:12" s="5" customFormat="1" ht="15" customHeight="1" x14ac:dyDescent="0.5">
      <c r="A116" s="104"/>
      <c r="B116" s="104"/>
      <c r="C116" s="103"/>
      <c r="D116" s="11"/>
      <c r="E116" s="15" t="s">
        <v>143</v>
      </c>
      <c r="F116" s="15"/>
      <c r="G116" s="15" t="s">
        <v>94</v>
      </c>
      <c r="H116" s="11"/>
      <c r="I116" s="15" t="s">
        <v>143</v>
      </c>
      <c r="J116" s="15"/>
      <c r="K116" s="15" t="s">
        <v>94</v>
      </c>
      <c r="L116" s="7"/>
    </row>
    <row r="117" spans="1:12" s="5" customFormat="1" ht="15" customHeight="1" x14ac:dyDescent="0.5">
      <c r="A117" s="104"/>
      <c r="B117" s="104"/>
      <c r="C117" s="144" t="s">
        <v>0</v>
      </c>
      <c r="D117" s="108"/>
      <c r="E117" s="17" t="s">
        <v>1</v>
      </c>
      <c r="F117" s="15"/>
      <c r="G117" s="17" t="s">
        <v>1</v>
      </c>
      <c r="H117" s="108"/>
      <c r="I117" s="17" t="s">
        <v>1</v>
      </c>
      <c r="J117" s="15"/>
      <c r="K117" s="17" t="s">
        <v>1</v>
      </c>
      <c r="L117" s="7"/>
    </row>
    <row r="118" spans="1:12" s="11" customFormat="1" ht="15" customHeight="1" x14ac:dyDescent="0.5">
      <c r="A118" s="118"/>
      <c r="B118" s="118"/>
      <c r="C118" s="104"/>
      <c r="E118" s="85"/>
      <c r="G118" s="20"/>
      <c r="I118" s="85"/>
      <c r="K118" s="20"/>
      <c r="L118" s="7"/>
    </row>
    <row r="119" spans="1:12" s="5" customFormat="1" ht="15" customHeight="1" x14ac:dyDescent="0.5">
      <c r="A119" s="130" t="s">
        <v>225</v>
      </c>
      <c r="B119" s="130"/>
      <c r="C119" s="131"/>
      <c r="E119" s="85">
        <f>SUM(E99,E81,E47)</f>
        <v>68044527</v>
      </c>
      <c r="G119" s="20">
        <f>SUM(G99,G81,G47)</f>
        <v>41344696</v>
      </c>
      <c r="I119" s="85">
        <f>SUM(I99,I81,I47)</f>
        <v>72988590</v>
      </c>
      <c r="K119" s="20">
        <f>SUM(K99,K81,K47)</f>
        <v>21458589</v>
      </c>
      <c r="L119" s="7"/>
    </row>
    <row r="120" spans="1:12" s="5" customFormat="1" ht="15" customHeight="1" x14ac:dyDescent="0.5">
      <c r="A120" s="5" t="s">
        <v>79</v>
      </c>
      <c r="B120" s="131"/>
      <c r="C120" s="132"/>
      <c r="E120" s="85">
        <v>249418066</v>
      </c>
      <c r="G120" s="20">
        <v>219874614</v>
      </c>
      <c r="I120" s="85">
        <v>92832321</v>
      </c>
      <c r="K120" s="20">
        <v>111231402</v>
      </c>
      <c r="L120" s="7"/>
    </row>
    <row r="121" spans="1:12" s="5" customFormat="1" ht="15" customHeight="1" x14ac:dyDescent="0.5">
      <c r="A121" s="5" t="s">
        <v>196</v>
      </c>
      <c r="B121" s="131"/>
      <c r="C121" s="132"/>
      <c r="E121" s="86">
        <v>-900145</v>
      </c>
      <c r="G121" s="22">
        <v>657962</v>
      </c>
      <c r="I121" s="86">
        <v>-576928</v>
      </c>
      <c r="K121" s="22">
        <v>658278</v>
      </c>
      <c r="L121" s="7"/>
    </row>
    <row r="122" spans="1:12" s="5" customFormat="1" ht="15" customHeight="1" x14ac:dyDescent="0.5">
      <c r="A122" s="104"/>
      <c r="B122" s="104"/>
      <c r="C122" s="104"/>
      <c r="D122" s="11"/>
      <c r="E122" s="116"/>
      <c r="F122" s="11"/>
      <c r="G122" s="117"/>
      <c r="H122" s="11"/>
      <c r="I122" s="116"/>
      <c r="J122" s="11"/>
      <c r="K122" s="117"/>
      <c r="L122" s="7"/>
    </row>
    <row r="123" spans="1:12" s="5" customFormat="1" ht="15" customHeight="1" thickBot="1" x14ac:dyDescent="0.55000000000000004">
      <c r="A123" s="130" t="s">
        <v>80</v>
      </c>
      <c r="B123" s="131"/>
      <c r="C123" s="131"/>
      <c r="E123" s="133">
        <f>SUM(E119:E121)</f>
        <v>316562448</v>
      </c>
      <c r="G123" s="134">
        <f>SUM(G119:G121)</f>
        <v>261877272</v>
      </c>
      <c r="I123" s="133">
        <f>SUM(I119:I121)</f>
        <v>165243983</v>
      </c>
      <c r="K123" s="134">
        <f>SUM(K119:K121)</f>
        <v>133348269</v>
      </c>
      <c r="L123" s="7"/>
    </row>
    <row r="124" spans="1:12" s="5" customFormat="1" ht="15" customHeight="1" thickTop="1" x14ac:dyDescent="0.5">
      <c r="A124" s="135"/>
      <c r="B124" s="131"/>
      <c r="C124" s="131"/>
      <c r="E124" s="85"/>
      <c r="G124" s="20"/>
      <c r="I124" s="85"/>
      <c r="K124" s="20"/>
      <c r="L124" s="7"/>
    </row>
    <row r="125" spans="1:12" s="5" customFormat="1" ht="15" customHeight="1" x14ac:dyDescent="0.5">
      <c r="A125" s="118" t="s">
        <v>80</v>
      </c>
      <c r="B125" s="122"/>
      <c r="C125" s="132"/>
      <c r="E125" s="85">
        <v>316562579</v>
      </c>
      <c r="G125" s="20">
        <v>261877272</v>
      </c>
      <c r="I125" s="85">
        <v>165243983</v>
      </c>
      <c r="K125" s="20">
        <v>133348269</v>
      </c>
      <c r="L125" s="7"/>
    </row>
    <row r="126" spans="1:12" s="5" customFormat="1" ht="15" customHeight="1" x14ac:dyDescent="0.5">
      <c r="A126" s="118" t="s">
        <v>81</v>
      </c>
      <c r="C126" s="6"/>
      <c r="E126" s="86">
        <v>-131</v>
      </c>
      <c r="G126" s="22">
        <v>0</v>
      </c>
      <c r="I126" s="86">
        <v>0</v>
      </c>
      <c r="K126" s="22">
        <v>0</v>
      </c>
      <c r="L126" s="7"/>
    </row>
    <row r="127" spans="1:12" s="5" customFormat="1" ht="15" customHeight="1" x14ac:dyDescent="0.5">
      <c r="A127" s="118"/>
      <c r="E127" s="136"/>
      <c r="F127" s="137"/>
      <c r="G127" s="138"/>
      <c r="H127" s="137"/>
      <c r="I127" s="88"/>
      <c r="K127" s="24"/>
      <c r="L127" s="7"/>
    </row>
    <row r="128" spans="1:12" s="5" customFormat="1" ht="15" customHeight="1" thickBot="1" x14ac:dyDescent="0.55000000000000004">
      <c r="A128" s="130" t="s">
        <v>80</v>
      </c>
      <c r="E128" s="133">
        <f>SUM(E124:E126)</f>
        <v>316562448</v>
      </c>
      <c r="G128" s="134">
        <f>SUM(G124:G126)</f>
        <v>261877272</v>
      </c>
      <c r="I128" s="133">
        <f>SUM(I124:I126)</f>
        <v>165243983</v>
      </c>
      <c r="K128" s="134">
        <f>SUM(K124:K126)</f>
        <v>133348269</v>
      </c>
      <c r="L128" s="7"/>
    </row>
    <row r="129" spans="1:12" s="5" customFormat="1" ht="15" customHeight="1" thickTop="1" x14ac:dyDescent="0.5">
      <c r="A129" s="130"/>
      <c r="E129" s="85"/>
      <c r="G129" s="20"/>
      <c r="I129" s="85"/>
      <c r="K129" s="20"/>
      <c r="L129" s="7"/>
    </row>
    <row r="130" spans="1:12" s="5" customFormat="1" ht="15" customHeight="1" x14ac:dyDescent="0.5">
      <c r="A130" s="135"/>
      <c r="B130" s="131"/>
      <c r="C130" s="131"/>
      <c r="E130" s="85"/>
      <c r="G130" s="20"/>
      <c r="I130" s="85"/>
      <c r="K130" s="20"/>
      <c r="L130" s="7"/>
    </row>
    <row r="131" spans="1:12" s="5" customFormat="1" ht="15" customHeight="1" x14ac:dyDescent="0.5">
      <c r="A131" s="103" t="s">
        <v>235</v>
      </c>
      <c r="E131" s="88"/>
      <c r="F131" s="137"/>
      <c r="G131" s="24"/>
      <c r="H131" s="137"/>
      <c r="I131" s="88"/>
      <c r="K131" s="24"/>
      <c r="L131" s="7"/>
    </row>
    <row r="132" spans="1:12" s="5" customFormat="1" ht="15" customHeight="1" x14ac:dyDescent="0.5">
      <c r="A132" s="103"/>
      <c r="E132" s="88"/>
      <c r="F132" s="137"/>
      <c r="G132" s="24"/>
      <c r="H132" s="137"/>
      <c r="I132" s="88"/>
      <c r="K132" s="24"/>
      <c r="L132" s="7"/>
    </row>
    <row r="133" spans="1:12" s="5" customFormat="1" ht="15" customHeight="1" x14ac:dyDescent="0.5">
      <c r="A133" s="104" t="s">
        <v>226</v>
      </c>
      <c r="E133" s="88"/>
      <c r="F133" s="137"/>
      <c r="G133" s="24"/>
      <c r="H133" s="137"/>
      <c r="I133" s="88"/>
      <c r="K133" s="24"/>
      <c r="L133" s="7"/>
    </row>
    <row r="134" spans="1:12" s="5" customFormat="1" ht="15" customHeight="1" x14ac:dyDescent="0.5">
      <c r="A134" s="104"/>
      <c r="B134" s="5" t="s">
        <v>227</v>
      </c>
      <c r="E134" s="88">
        <v>855277</v>
      </c>
      <c r="F134" s="137"/>
      <c r="G134" s="24">
        <v>18006893</v>
      </c>
      <c r="H134" s="137"/>
      <c r="I134" s="88">
        <v>4255026</v>
      </c>
      <c r="K134" s="24">
        <v>17918578.760000002</v>
      </c>
      <c r="L134" s="7"/>
    </row>
    <row r="135" spans="1:12" s="5" customFormat="1" ht="15" customHeight="1" x14ac:dyDescent="0.5">
      <c r="A135" s="104" t="s">
        <v>236</v>
      </c>
      <c r="E135" s="88"/>
      <c r="F135" s="137"/>
      <c r="G135" s="24"/>
      <c r="H135" s="137"/>
      <c r="I135" s="88"/>
      <c r="K135" s="24"/>
      <c r="L135" s="7"/>
    </row>
    <row r="136" spans="1:12" s="5" customFormat="1" ht="15" customHeight="1" x14ac:dyDescent="0.5">
      <c r="A136" s="104"/>
      <c r="B136" s="5" t="s">
        <v>237</v>
      </c>
      <c r="E136" s="88">
        <v>-11180</v>
      </c>
      <c r="F136" s="137"/>
      <c r="G136" s="24">
        <v>24375</v>
      </c>
      <c r="H136" s="137"/>
      <c r="I136" s="88">
        <v>0</v>
      </c>
      <c r="K136" s="24">
        <v>24374.6</v>
      </c>
      <c r="L136" s="7"/>
    </row>
    <row r="137" spans="1:12" s="5" customFormat="1" ht="15" customHeight="1" x14ac:dyDescent="0.5">
      <c r="A137" s="104" t="s">
        <v>190</v>
      </c>
      <c r="C137" s="132" t="s">
        <v>214</v>
      </c>
      <c r="E137" s="88">
        <v>67126009</v>
      </c>
      <c r="F137" s="137"/>
      <c r="G137" s="24" t="s">
        <v>222</v>
      </c>
      <c r="H137" s="137"/>
      <c r="I137" s="88">
        <v>32565208</v>
      </c>
      <c r="K137" s="24" t="s">
        <v>222</v>
      </c>
      <c r="L137" s="7"/>
    </row>
    <row r="138" spans="1:12" s="5" customFormat="1" ht="15" customHeight="1" x14ac:dyDescent="0.5">
      <c r="A138" s="104" t="s">
        <v>191</v>
      </c>
      <c r="C138" s="132"/>
      <c r="E138" s="88" t="s">
        <v>222</v>
      </c>
      <c r="F138" s="137"/>
      <c r="G138" s="24" t="s">
        <v>222</v>
      </c>
      <c r="H138" s="137"/>
      <c r="I138" s="88">
        <v>5192185.8899999997</v>
      </c>
      <c r="K138" s="24" t="s">
        <v>222</v>
      </c>
      <c r="L138" s="7"/>
    </row>
    <row r="139" spans="1:12" s="5" customFormat="1" ht="15" customHeight="1" x14ac:dyDescent="0.5">
      <c r="A139" s="104"/>
      <c r="C139" s="132"/>
      <c r="E139" s="24"/>
      <c r="F139" s="137"/>
      <c r="G139" s="24"/>
      <c r="H139" s="137"/>
      <c r="I139" s="24"/>
      <c r="K139" s="24"/>
      <c r="L139" s="7"/>
    </row>
    <row r="140" spans="1:12" s="5" customFormat="1" ht="15" customHeight="1" x14ac:dyDescent="0.5">
      <c r="A140" s="104"/>
      <c r="C140" s="132"/>
      <c r="E140" s="24"/>
      <c r="F140" s="137"/>
      <c r="G140" s="24"/>
      <c r="H140" s="137"/>
      <c r="I140" s="24"/>
      <c r="K140" s="24"/>
      <c r="L140" s="7"/>
    </row>
    <row r="141" spans="1:12" s="5" customFormat="1" ht="15" customHeight="1" x14ac:dyDescent="0.5">
      <c r="A141" s="104"/>
      <c r="C141" s="132"/>
      <c r="L141" s="7"/>
    </row>
    <row r="142" spans="1:12" s="5" customFormat="1" ht="15" customHeight="1" x14ac:dyDescent="0.5">
      <c r="A142" s="104"/>
      <c r="C142" s="132"/>
      <c r="E142" s="24"/>
      <c r="F142" s="137"/>
      <c r="G142" s="24"/>
      <c r="H142" s="137"/>
      <c r="I142" s="24"/>
      <c r="K142" s="24"/>
      <c r="L142" s="7"/>
    </row>
    <row r="143" spans="1:12" s="5" customFormat="1" ht="15" customHeight="1" x14ac:dyDescent="0.5">
      <c r="A143" s="104"/>
      <c r="C143" s="132"/>
      <c r="E143" s="24"/>
      <c r="F143" s="137"/>
      <c r="G143" s="24"/>
      <c r="H143" s="137"/>
      <c r="I143" s="24"/>
      <c r="K143" s="24"/>
      <c r="L143" s="7"/>
    </row>
    <row r="144" spans="1:12" ht="15" customHeight="1" x14ac:dyDescent="0.5">
      <c r="A144" s="104"/>
      <c r="B144" s="5"/>
      <c r="C144" s="132"/>
      <c r="D144" s="5"/>
      <c r="E144" s="24"/>
      <c r="F144" s="137"/>
      <c r="G144" s="24"/>
      <c r="H144" s="137"/>
      <c r="I144" s="24"/>
      <c r="J144" s="5"/>
      <c r="K144" s="24"/>
      <c r="L144" s="7"/>
    </row>
    <row r="145" spans="1:12" ht="15" customHeight="1" x14ac:dyDescent="0.5">
      <c r="A145" s="104"/>
      <c r="B145" s="5"/>
      <c r="C145" s="132"/>
      <c r="D145" s="5"/>
      <c r="E145" s="24"/>
      <c r="F145" s="137"/>
      <c r="G145" s="24"/>
      <c r="H145" s="137"/>
      <c r="I145" s="24"/>
      <c r="J145" s="5"/>
      <c r="K145" s="24"/>
      <c r="L145" s="7"/>
    </row>
    <row r="146" spans="1:12" ht="15" customHeight="1" x14ac:dyDescent="0.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" customHeight="1" x14ac:dyDescent="0.5">
      <c r="A147" s="145"/>
      <c r="B147" s="145"/>
      <c r="C147" s="145"/>
      <c r="D147" s="145"/>
      <c r="E147" s="145"/>
      <c r="F147" s="145"/>
      <c r="G147" s="145"/>
      <c r="H147" s="145"/>
      <c r="I147" s="145"/>
      <c r="J147" s="145"/>
      <c r="K147" s="145"/>
      <c r="L147" s="7"/>
    </row>
    <row r="148" spans="1:12" ht="15" customHeight="1" x14ac:dyDescent="0.5">
      <c r="A148" s="145"/>
      <c r="B148" s="145"/>
      <c r="C148" s="145"/>
      <c r="D148" s="145"/>
      <c r="E148" s="145"/>
      <c r="F148" s="145"/>
      <c r="G148" s="145"/>
      <c r="H148" s="145"/>
      <c r="I148" s="145"/>
      <c r="J148" s="145"/>
      <c r="K148" s="145"/>
      <c r="L148" s="7"/>
    </row>
    <row r="149" spans="1:12" ht="15" customHeight="1" x14ac:dyDescent="0.5">
      <c r="A149" s="145"/>
      <c r="B149" s="145"/>
      <c r="C149" s="145"/>
      <c r="D149" s="145"/>
      <c r="E149" s="145"/>
      <c r="F149" s="145"/>
      <c r="G149" s="145"/>
      <c r="H149" s="145"/>
      <c r="I149" s="145"/>
      <c r="J149" s="145"/>
      <c r="K149" s="145"/>
      <c r="L149" s="7"/>
    </row>
    <row r="150" spans="1:12" ht="15" customHeight="1" x14ac:dyDescent="0.5">
      <c r="A150" s="145"/>
      <c r="B150" s="145"/>
      <c r="C150" s="145"/>
      <c r="D150" s="145"/>
      <c r="E150" s="145"/>
      <c r="F150" s="145"/>
      <c r="G150" s="145"/>
      <c r="H150" s="145"/>
      <c r="I150" s="145"/>
      <c r="J150" s="145"/>
      <c r="K150" s="145"/>
      <c r="L150" s="7"/>
    </row>
    <row r="151" spans="1:12" ht="15" customHeight="1" x14ac:dyDescent="0.5">
      <c r="A151" s="38"/>
      <c r="C151" s="102"/>
      <c r="E151" s="39"/>
      <c r="F151" s="40"/>
      <c r="G151" s="39"/>
      <c r="H151" s="40"/>
      <c r="I151" s="39"/>
      <c r="K151" s="39"/>
      <c r="L151" s="7"/>
    </row>
    <row r="152" spans="1:12" ht="15" customHeight="1" x14ac:dyDescent="0.5">
      <c r="A152" s="38"/>
      <c r="E152" s="39"/>
      <c r="F152" s="40"/>
      <c r="G152" s="39"/>
      <c r="I152" s="39"/>
      <c r="J152" s="40"/>
      <c r="K152" s="39"/>
      <c r="L152" s="7"/>
    </row>
    <row r="153" spans="1:12" ht="15" customHeight="1" x14ac:dyDescent="0.5">
      <c r="A153" s="168" t="s">
        <v>46</v>
      </c>
      <c r="B153" s="168"/>
      <c r="C153" s="168"/>
      <c r="D153" s="168"/>
      <c r="E153" s="168"/>
      <c r="F153" s="168"/>
      <c r="G153" s="168"/>
      <c r="H153" s="168"/>
      <c r="I153" s="168"/>
      <c r="J153" s="168"/>
      <c r="K153" s="168"/>
      <c r="L153" s="7"/>
    </row>
    <row r="154" spans="1:12" ht="15" customHeight="1" x14ac:dyDescent="0.5">
      <c r="A154" s="145"/>
      <c r="B154" s="145"/>
      <c r="C154" s="145"/>
      <c r="D154" s="145"/>
      <c r="E154" s="145"/>
      <c r="F154" s="145"/>
      <c r="G154" s="145"/>
      <c r="H154" s="145"/>
      <c r="I154" s="145"/>
      <c r="J154" s="145"/>
      <c r="K154" s="145"/>
      <c r="L154" s="7"/>
    </row>
    <row r="155" spans="1:12" ht="15" customHeight="1" x14ac:dyDescent="0.5">
      <c r="A155" s="145"/>
      <c r="B155" s="145"/>
      <c r="C155" s="145"/>
      <c r="D155" s="145"/>
      <c r="E155" s="145"/>
      <c r="F155" s="145"/>
      <c r="G155" s="145"/>
      <c r="H155" s="145"/>
      <c r="I155" s="145"/>
      <c r="J155" s="145"/>
      <c r="K155" s="145"/>
      <c r="L155" s="7"/>
    </row>
    <row r="156" spans="1:12" ht="15" customHeight="1" x14ac:dyDescent="0.5">
      <c r="A156" s="145"/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7"/>
    </row>
    <row r="157" spans="1:12" ht="10.5" customHeight="1" x14ac:dyDescent="0.5">
      <c r="A157" s="145"/>
      <c r="B157" s="145"/>
      <c r="C157" s="145"/>
      <c r="D157" s="145"/>
      <c r="E157" s="145"/>
      <c r="F157" s="145"/>
      <c r="G157" s="145"/>
      <c r="H157" s="145"/>
      <c r="I157" s="145"/>
      <c r="J157" s="145"/>
      <c r="K157" s="145"/>
      <c r="L157" s="7"/>
    </row>
    <row r="158" spans="1:12" ht="22.15" customHeight="1" x14ac:dyDescent="0.5">
      <c r="A158" s="36" t="s">
        <v>76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</row>
  </sheetData>
  <mergeCells count="14">
    <mergeCell ref="A153:K153"/>
    <mergeCell ref="E61:G61"/>
    <mergeCell ref="I61:K61"/>
    <mergeCell ref="E112:G112"/>
    <mergeCell ref="I112:K112"/>
    <mergeCell ref="E113:G113"/>
    <mergeCell ref="I113:K113"/>
    <mergeCell ref="E60:G60"/>
    <mergeCell ref="I60:K60"/>
    <mergeCell ref="E6:G6"/>
    <mergeCell ref="I6:K6"/>
    <mergeCell ref="E7:G7"/>
    <mergeCell ref="I7:K7"/>
    <mergeCell ref="A51:K51"/>
  </mergeCells>
  <pageMargins left="0.8" right="0.5" top="0.5" bottom="0.6" header="0.49" footer="0.4"/>
  <pageSetup paperSize="9" firstPageNumber="11" fitToHeight="2" orientation="portrait" useFirstPageNumber="1" horizontalDpi="1200" verticalDpi="1200" r:id="rId1"/>
  <headerFooter>
    <oddFooter>&amp;R&amp;"Arial,Regular"&amp;9&amp;P</oddFooter>
  </headerFooter>
  <rowBreaks count="2" manualBreakCount="2">
    <brk id="54" min="1" max="10" man="1"/>
    <brk id="106" min="1" max="10" man="1"/>
  </rowBreaks>
  <ignoredErrors>
    <ignoredError sqref="E10:K10 E64:K64 E116:K1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EN2-4</vt:lpstr>
      <vt:lpstr>E5-6 (PL3)</vt:lpstr>
      <vt:lpstr>E7-8 (PL9)</vt:lpstr>
      <vt:lpstr>E9 EQ Con</vt:lpstr>
      <vt:lpstr>E10 EQ Separate</vt:lpstr>
      <vt:lpstr>E11-13 CF</vt:lpstr>
      <vt:lpstr>'E10 EQ Separate'!Print_Area</vt:lpstr>
      <vt:lpstr>'E11-13 CF'!Print_Area</vt:lpstr>
      <vt:lpstr>'E5-6 (PL3)'!Print_Area</vt:lpstr>
      <vt:lpstr>'E7-8 (PL9)'!Print_Area</vt:lpstr>
      <vt:lpstr>'E9 EQ Con'!Print_Area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2019-11-08T10:29:11Z</cp:lastPrinted>
  <dcterms:created xsi:type="dcterms:W3CDTF">2016-05-25T05:54:52Z</dcterms:created>
  <dcterms:modified xsi:type="dcterms:W3CDTF">2019-11-08T10:29:18Z</dcterms:modified>
</cp:coreProperties>
</file>