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M:\ABAS-Listed\R&amp;B Food Supply Public Company Limited\R&amp;B Food Supply_Sep2020 (Q3)\"/>
    </mc:Choice>
  </mc:AlternateContent>
  <xr:revisionPtr revIDLastSave="0" documentId="13_ncr:1_{8277E18E-FAC9-45BC-9CB3-3A922E3FFABC}" xr6:coauthVersionLast="45" xr6:coauthVersionMax="45" xr10:uidLastSave="{00000000-0000-0000-0000-000000000000}"/>
  <bookViews>
    <workbookView xWindow="-120" yWindow="-120" windowWidth="21840" windowHeight="13140" tabRatio="703" activeTab="5" xr2:uid="{00000000-000D-0000-FFFF-FFFF00000000}"/>
  </bookViews>
  <sheets>
    <sheet name="EN 2-4" sheetId="23" r:id="rId1"/>
    <sheet name="5 (3M)" sheetId="16" r:id="rId2"/>
    <sheet name="6 (9M)" sheetId="24" r:id="rId3"/>
    <sheet name="E7" sheetId="17" r:id="rId4"/>
    <sheet name="E8" sheetId="18" r:id="rId5"/>
    <sheet name="E9-11" sheetId="19" r:id="rId6"/>
  </sheets>
  <definedNames>
    <definedName name="_______a1" localSheetId="0">{"'Sheet1'!$L$16"}</definedName>
    <definedName name="_______a1">{"'Sheet1'!$L$16"}</definedName>
    <definedName name="______a1" localSheetId="0">{"'Sheet1'!$L$16"}</definedName>
    <definedName name="______a1">{"'Sheet1'!$L$16"}</definedName>
    <definedName name="_____a1" localSheetId="0">{"'Sheet1'!$L$16"}</definedName>
    <definedName name="_____a1">{"'Sheet1'!$L$16"}</definedName>
    <definedName name="__IntlFixup">TRUE</definedName>
    <definedName name="_K306" localSheetId="0">{"'Eng (page2)'!$A$1:$D$52"}</definedName>
    <definedName name="_K306">{"'Eng (page2)'!$A$1:$D$52"}</definedName>
    <definedName name="_Order1">255</definedName>
    <definedName name="_Order2">0</definedName>
    <definedName name="_Regression_Int">1</definedName>
    <definedName name="abcde" localSheetId="0">BlankMacro1</definedName>
    <definedName name="abcde">BlankMacro1</definedName>
    <definedName name="AccessDatabase">"F:\@Job\Job Bonus.mdb"</definedName>
    <definedName name="arhred" localSheetId="0">BlankMacro1</definedName>
    <definedName name="arhred">BlankMacro1</definedName>
    <definedName name="ART_COLOUR_DESIGN_CO_.LTD.">"ART COLOUR DESIGN CO.,LTD."</definedName>
    <definedName name="AS2DocOpenMode">"AS2DocumentEdit"</definedName>
    <definedName name="AS2ReportLS">1</definedName>
    <definedName name="AS2SyncStepLS">0</definedName>
    <definedName name="AS2VersionLS">300</definedName>
    <definedName name="asd">1</definedName>
    <definedName name="BB" localSheetId="5">{"'Eng (page2)'!$A$1:$D$52"}</definedName>
    <definedName name="BB" localSheetId="0">{"'Eng (page2)'!$A$1:$D$52"}</definedName>
    <definedName name="BB">{"'Eng (page2)'!$A$1:$D$52"}</definedName>
    <definedName name="BG_Del">15</definedName>
    <definedName name="BG_Ins">4</definedName>
    <definedName name="BG_Mod">6</definedName>
    <definedName name="Bol">"AFEGNL5D2O7OZHEWOTMOAX1I0"</definedName>
    <definedName name="BuiltIn_Database___0">"$"</definedName>
    <definedName name="BuiltIn_Database___1">"$"</definedName>
    <definedName name="BuiltIn_Database___2">"$"</definedName>
    <definedName name="csDesignMode">1</definedName>
    <definedName name="de" localSheetId="0">BlankMacro1</definedName>
    <definedName name="de">BlankMacro1</definedName>
    <definedName name="Document_array" localSheetId="0">{"bT5.xls","Sheet1"}</definedName>
    <definedName name="Document_array">{"bT5.xls","Sheet1"}</definedName>
    <definedName name="EV__EVCOM_OPTIONS__">8</definedName>
    <definedName name="EV__EXPOPTIONS__">0</definedName>
    <definedName name="EV__LASTREFTIME__">38301.6638078704</definedName>
    <definedName name="EV__MAXEXPCOLS__">100</definedName>
    <definedName name="EV__MAXEXPROWS__">1000</definedName>
    <definedName name="EV__MEMORYCVW__">0</definedName>
    <definedName name="EV__WBEVMODE__">0</definedName>
    <definedName name="EV__WBREFOPTIONS__">134217732</definedName>
    <definedName name="EV__WBVERSION__">0</definedName>
    <definedName name="ExactAddinReports">1</definedName>
    <definedName name="FYMonthNo" localSheetId="0">IF(FYMonthStart="JAN",1,IF(FYMonthStart="FEB",2,IF(FYMonthStart="MAR",3,IF(FYMonthStart="APR",4,IF(FYMonthStart="MAY",5,IF(FYMonthStart="JUN",6,IF(FYMonthStart="JUL",7,IF(FYMonthStart="AUG",8,IF(FYMonthStart="SEP",9,IF(FYMonthStart="OCT",10,IF(FYMonthStart="NOV",11,12)))))))))))</definedName>
    <definedName name="FYMonthNo">IF(FYMonthStart="JAN",1,IF(FYMonthStart="FEB",2,IF(FYMonthStart="MAR",3,IF(FYMonthStart="APR",4,IF(FYMonthStart="MAY",5,IF(FYMonthStart="JUN",6,IF(FYMonthStart="JUL",7,IF(FYMonthStart="AUG",8,IF(FYMonthStart="SEP",9,IF(FYMonthStart="OCT",10,IF(FYMonthStart="NOV",11,12)))))))))))</definedName>
    <definedName name="HTML" localSheetId="5">{"'Eng (page2)'!$A$1:$D$52"}</definedName>
    <definedName name="HTML" localSheetId="0">{"'Eng (page2)'!$A$1:$D$52"}</definedName>
    <definedName name="HTML">{"'Eng (page2)'!$A$1:$D$52"}</definedName>
    <definedName name="HTML_CodePage">874</definedName>
    <definedName name="HTML_Control" localSheetId="5">{"'Eng (page2)'!$A$1:$D$52"}</definedName>
    <definedName name="HTML_Control" localSheetId="0">{"'Eng (page2)'!$A$1:$D$52"}</definedName>
    <definedName name="HTML_Control">{"'Eng (page2)'!$A$1:$D$52"}</definedName>
    <definedName name="HTML_Description">""</definedName>
    <definedName name="HTML_Email">""</definedName>
    <definedName name="HTML_Header">"Foreign Exchange Rates (Page 2)"</definedName>
    <definedName name="HTML_LastUpdate">"5/6/00"</definedName>
    <definedName name="HTML_LineAfter">FALSE</definedName>
    <definedName name="HTML_LineBefore">FALSE</definedName>
    <definedName name="HTML_Name">"Banking Department, Bank of Thailand Tel.(662) 283-5454"</definedName>
    <definedName name="HTML_OBDlg2">TRUE</definedName>
    <definedName name="HTML_OBDlg3">TRUE</definedName>
    <definedName name="HTML_OBDlg4">TRUE</definedName>
    <definedName name="HTML_OS">0</definedName>
    <definedName name="HTML_PathFile">"c:\fer2.html"</definedName>
    <definedName name="HTML_PathTemplate">"\\Der2\vol1\DATABANK\DOWNLOAD\HEAD6-1.HTM"</definedName>
    <definedName name="HTML_Title">""</definedName>
    <definedName name="If_idle_mult">20</definedName>
    <definedName name="If_used_mult">10</definedName>
    <definedName name="jfalsjfs" localSheetId="0">BlankMacro1</definedName>
    <definedName name="jfalsjfs">BlankMacro1</definedName>
    <definedName name="Last_Row" localSheetId="4">IF('E8'!Values_Entered,'E8'!Header_Row+'E8'!Number_of_Payments,'E8'!Header_Row)</definedName>
    <definedName name="Last_Row" localSheetId="5">IF('E9-11'!Values_Entered,'E9-11'!Header_Row+'E9-11'!Number_of_Payments,'E9-11'!Header_Row)</definedName>
    <definedName name="Last_Row" localSheetId="0">IF('EN 2-4'!Values_Entered,Header_Row+'EN 2-4'!Number_of_Payments,Header_Row)</definedName>
    <definedName name="Last_Row">IF(Values_Entered,Header_Row+Number_of_Payments,Header_Row)</definedName>
    <definedName name="mio">1000000</definedName>
    <definedName name="NEOMAT_CO._LTD.">"NEOMAT CO.,LTD."</definedName>
    <definedName name="Number_of_Payments" localSheetId="4">MATCH(0.01,'E8'!End_Bal,-1)+1</definedName>
    <definedName name="Number_of_Payments" localSheetId="5">MATCH(0.01,'E9-11'!End_Bal,-1)+1</definedName>
    <definedName name="Number_of_Payments" localSheetId="0">MATCH(0.01,'EN 2-4'!End_Bal,-1)+1</definedName>
    <definedName name="Number_of_Payments">MATCH(0.01,End_Bal,-1)+1</definedName>
    <definedName name="NvsASD">"V1997-09-27"</definedName>
    <definedName name="NvsAutoDrillOk">"VN"</definedName>
    <definedName name="NvsElapsedTime">0.000334374999511056</definedName>
    <definedName name="NvsEndTime">35768.721602662</definedName>
    <definedName name="NvsInstSpec">"%,FBUSINESS_UNIT,TBSLA,NVXXAAA"</definedName>
    <definedName name="NvsLayoutType">"M2"</definedName>
    <definedName name="NvsNplSpec">"%,X,RNT.ACCOUNT.,CZF.."</definedName>
    <definedName name="NvsPanelEffdt">"V1997-06-28"</definedName>
    <definedName name="NvsPanelSetid">"VGECS"</definedName>
    <definedName name="NvsReqBU">"VADMBBB"</definedName>
    <definedName name="NvsReqBUOnly">"VN"</definedName>
    <definedName name="NvsTransLed">"VN"</definedName>
    <definedName name="NvsTreeASD">"V1997-09-27"</definedName>
    <definedName name="NvsValTbl.ACCOUNT">"GL_ACCOUNT_TBL"</definedName>
    <definedName name="NvsValTbl.BUSINESS_UNIT">"BUS_UNIT_TBL_GL"</definedName>
    <definedName name="NvsValTbl.LEGAL_ENTITY">"LEGAL_ENT_TBL"</definedName>
    <definedName name="Payment_Date" localSheetId="4">DATE(YEAR('E8'!Loan_Start),MONTH('E8'!Loan_Start)+Payment_Number,DAY('E8'!Loan_Start))</definedName>
    <definedName name="Payment_Date" localSheetId="5">DATE(YEAR('E9-11'!Loan_Start),MONTH('E9-11'!Loan_Start)+Payment_Number,DAY('E9-11'!Loan_Start))</definedName>
    <definedName name="Payment_Date" localSheetId="0">DATE(YEAR('EN 2-4'!Loan_Start),MONTH('EN 2-4'!Loan_Start)+Payment_Number,DAY('EN 2-4'!Loan_Start))</definedName>
    <definedName name="Payment_Date">DATE(YEAR(Loan_Start),MONTH(Loan_Start)+Payment_Number,DAY(Loan_Start))</definedName>
    <definedName name="pi">3.14159265</definedName>
    <definedName name="pird">3.14159265/180</definedName>
    <definedName name="_xlnm.Print_Area" localSheetId="3">'E7'!$A$1:$W$37</definedName>
    <definedName name="_xlnm.Print_Area" localSheetId="4">'E8'!$A$1:$O$32</definedName>
    <definedName name="_xlnm.Print_Area" localSheetId="5">'E9-11'!$A$1:$K$165</definedName>
    <definedName name="_xlnm.Print_Area" localSheetId="0">'EN 2-4'!$A$1:$M$143</definedName>
    <definedName name="Print_Area_Reset" localSheetId="4">OFFSET('E8'!Full_Print,0,0,'E8'!Last_Row)</definedName>
    <definedName name="Print_Area_Reset" localSheetId="5">OFFSET('E9-11'!Full_Print,0,0,'E9-11'!Last_Row)</definedName>
    <definedName name="Print_Area_Reset" localSheetId="0">OFFSET('EN 2-4'!Full_Print,0,0,'EN 2-4'!Last_Row)</definedName>
    <definedName name="Print_Area_Reset">OFFSET(Full_Print,0,0,Last_Row)</definedName>
    <definedName name="Rate1">5000</definedName>
    <definedName name="Revenue">"AFEGNL5D2O7OZHEWOTMOAX1I0"</definedName>
    <definedName name="rmcAccount">6310</definedName>
    <definedName name="rmcFrequency">"YTD"</definedName>
    <definedName name="rmcName">1075</definedName>
    <definedName name="RMCOptions">"*100000000000000"</definedName>
    <definedName name="rmcPeriod">9709</definedName>
    <definedName name="S.PACK___PRINT_PUBLIC_COMPANY_LIMITED">"S.PACK PRINT PUBLIC COMPANY LIMITED"</definedName>
    <definedName name="SAP">"AFEGNL5D2O7OZHEWOTMOAX1I0"</definedName>
    <definedName name="SAPBEXrevision">49</definedName>
    <definedName name="SAPBEXsysID">"BW3"</definedName>
    <definedName name="SAPBEXwbID">"3JOIIG7N71U5STPZMFF6JBW4F"</definedName>
    <definedName name="SCHEDULE_10_K_15">"print title"</definedName>
    <definedName name="sdgh">1</definedName>
    <definedName name="sta">0.1</definedName>
    <definedName name="TableName">"Dummy"</definedName>
    <definedName name="TextRefCopyRangeCount">1</definedName>
    <definedName name="Tolerance">0.0025</definedName>
    <definedName name="tooling" localSheetId="0">BlankMacro1</definedName>
    <definedName name="tooling">BlankMacro1</definedName>
    <definedName name="Tooling1" localSheetId="0">BlankMacro1</definedName>
    <definedName name="Tooling1">BlankMacro1</definedName>
    <definedName name="Total_Payment" localSheetId="4">Scheduled_Payment+Extra_Payment</definedName>
    <definedName name="Total_Payment" localSheetId="5">Scheduled_Payment+Extra_Payment</definedName>
    <definedName name="Total_Payment" localSheetId="0">Scheduled_Payment+Extra_Payment</definedName>
    <definedName name="Total_Payment">Scheduled_Payment+Extra_Payment</definedName>
    <definedName name="UNI_FILT_OFFSPEC">2</definedName>
    <definedName name="UNI_FILT_ONSPEC">1</definedName>
    <definedName name="UNI_NOTHING">0</definedName>
    <definedName name="UNI_PRES_FILTER">1</definedName>
    <definedName name="UNI_PRES_HEADINGS">16</definedName>
    <definedName name="UNI_PRES_INVERT">2</definedName>
    <definedName name="UNI_PRES_MATRIX">4</definedName>
    <definedName name="UNI_PRES_MERGED">8</definedName>
    <definedName name="UNI_PRES_OUTLIERS">32</definedName>
    <definedName name="UNI_RET_ATTRIB">64</definedName>
    <definedName name="UNI_RET_CONF">32</definedName>
    <definedName name="UNI_RET_DESC">4</definedName>
    <definedName name="UNI_RET_EQUIP">1</definedName>
    <definedName name="UNI_RET_OFFSPEC">512</definedName>
    <definedName name="UNI_RET_ONSPEC">256</definedName>
    <definedName name="UNI_RET_PROP">32</definedName>
    <definedName name="UNI_RET_PROPDESC">64</definedName>
    <definedName name="UNI_RET_SMPLPNT">4</definedName>
    <definedName name="UNI_RET_SPECMAX">2048</definedName>
    <definedName name="UNI_RET_SPECMIN">1024</definedName>
    <definedName name="UNI_RET_TAG">1</definedName>
    <definedName name="UNI_RET_TESTTIME">128</definedName>
    <definedName name="UNI_RET_TIME">8</definedName>
    <definedName name="UNI_RET_UNIT">2</definedName>
    <definedName name="UNI_RET_VALUE">16</definedName>
    <definedName name="VAÄT_LIEÄU">"nhandongia"</definedName>
    <definedName name="Values_Entered" localSheetId="4">IF('E8'!Loan_Amount*'E8'!Interest_Rate*'E8'!Loan_Years*'E8'!Loan_Start&gt;0,1,0)</definedName>
    <definedName name="Values_Entered" localSheetId="5">IF('E9-11'!Loan_Amount*'E9-11'!Interest_Rate*'E9-11'!Loan_Years*'E9-11'!Loan_Start&gt;0,1,0)</definedName>
    <definedName name="Values_Entered" localSheetId="0">IF('EN 2-4'!Loan_Amount*'EN 2-4'!Interest_Rate*'EN 2-4'!Loan_Years*'EN 2-4'!Loan_Start&gt;0,1,0)</definedName>
    <definedName name="Values_Entered">IF(Loan_Amount*Interest_Rate*Loan_Years*Loan_Start&gt;0,1,0)</definedName>
    <definedName name="vehicle" localSheetId="0">BlankMacro1</definedName>
    <definedName name="vehicle">BlankMacro1</definedName>
    <definedName name="what_man" localSheetId="0">{"'Eng (page2)'!$A$1:$D$52"}</definedName>
    <definedName name="what_man">{"'Eng (page2)'!$A$1:$D$52"}</definedName>
    <definedName name="x" localSheetId="5">{"'Eng (page2)'!$A$1:$D$52"}</definedName>
    <definedName name="x" localSheetId="0">{"'Eng (page2)'!$A$1:$D$52"}</definedName>
    <definedName name="x">{"'Eng (page2)'!$A$1:$D$52"}</definedName>
    <definedName name="XRefColumnsCount">1</definedName>
    <definedName name="XRefCopyRangeCount">1</definedName>
    <definedName name="XRefPasteRangeCount">1</definedName>
    <definedName name="xs" localSheetId="0">BlankMacro1</definedName>
    <definedName name="xs">BlankMacro1</definedName>
    <definedName name="xxxCLabel1.1.Displacement">-1</definedName>
    <definedName name="xxxCLabel1.1.Label">"09	September"</definedName>
    <definedName name="xxxCLabel1.1.Prompt">1</definedName>
    <definedName name="xxxCLabel2.1.Displacement">0</definedName>
    <definedName name="xxxCLabel2.1.Label">"09	September"</definedName>
    <definedName name="xxxCLabel2.1.Prompt">1</definedName>
    <definedName name="xxxCLabel3.1.Displacement">0</definedName>
    <definedName name="xxxCLabel3.1.Label">"09	September"</definedName>
    <definedName name="xxxCLabel3.1.Prompt">1</definedName>
    <definedName name="xxxCLabel4.1.Displacement">0</definedName>
    <definedName name="xxxCLabel4.1.Label">"09	September"</definedName>
    <definedName name="xxxCLabel4.1.Prompt">1</definedName>
    <definedName name="xxxColHeader1bx">0</definedName>
    <definedName name="xxxColHeader1by">11</definedName>
    <definedName name="xxxColHeader1ex">0</definedName>
    <definedName name="xxxColHeader1ey">11</definedName>
    <definedName name="xxxColHeader2bx">5</definedName>
    <definedName name="xxxColHeader2by">11</definedName>
    <definedName name="xxxColHeader2ex">5</definedName>
    <definedName name="xxxColHeader2ey">11</definedName>
    <definedName name="xxxColHeader3bx">12</definedName>
    <definedName name="xxxColHeader3by">11</definedName>
    <definedName name="xxxColHeader3ex">12</definedName>
    <definedName name="xxxColHeader3ey">11</definedName>
    <definedName name="xxxColHeader4bx">20</definedName>
    <definedName name="xxxColHeader4by">11</definedName>
    <definedName name="xxxColHeader4ex">20</definedName>
    <definedName name="xxxColHeader4ey">11</definedName>
    <definedName name="xxxColLabels1bx">1</definedName>
    <definedName name="xxxColLabels1by">11</definedName>
    <definedName name="xxxColLabels1ex">1</definedName>
    <definedName name="xxxColLabels1ey">11</definedName>
    <definedName name="xxxColLabels2bx">6</definedName>
    <definedName name="xxxColLabels2by">11</definedName>
    <definedName name="xxxColLabels2ex">6</definedName>
    <definedName name="xxxColLabels2ey">11</definedName>
    <definedName name="xxxColLabels3bx">13</definedName>
    <definedName name="xxxColLabels3by">11</definedName>
    <definedName name="xxxColLabels3ex">13</definedName>
    <definedName name="xxxColLabels3ey">11</definedName>
    <definedName name="xxxColLabels4bx">21</definedName>
    <definedName name="xxxColLabels4by">11</definedName>
    <definedName name="xxxColLabels4ex">21</definedName>
    <definedName name="xxxColLabels4ey">11</definedName>
    <definedName name="xxxCommon1DimValue1.1">"'0002"</definedName>
    <definedName name="xxxCommon1DimValue1.2">"BALANCE SHEET - MAIN"</definedName>
    <definedName name="xxxCommon1DimValue2.1">"A"</definedName>
    <definedName name="xxxCommon1DimValue2.2">"ACTUAL"</definedName>
    <definedName name="xxxCommon1DimValue3.1">"'1151"</definedName>
    <definedName name="xxxCommon1DimValue3.2">"FW France S.A."</definedName>
    <definedName name="xxxCommon1DimValue4.1">"Periodic"</definedName>
    <definedName name="xxxCommon1DimValue4.2">"Periodic P&amp;L Accumulation"</definedName>
    <definedName name="xxxCommon1DimValue5.1">"'1999"</definedName>
    <definedName name="xxxCommon1DimValue5.2">1999</definedName>
    <definedName name="xxxCommon1DimValue6.1">"'0000"</definedName>
    <definedName name="xxxCommon1DimValue6.2">"Total"</definedName>
    <definedName name="xxxCommon1DimValue7.1">"Local"</definedName>
    <definedName name="xxxCommon1DimValue7.2">"Local Currency"</definedName>
    <definedName name="xxxCommon1DimValue8.1">"Net-of-Adjustments"</definedName>
    <definedName name="xxxCommon1DimValue8.2">"Net-of-Adjustments Datatype"</definedName>
    <definedName name="xxxCommon2DimValue1.1">"'0025"</definedName>
    <definedName name="xxxCommon2DimValue1.2">"FIXED ASSET  SUMMARY"</definedName>
    <definedName name="xxxCommon2DimValue2.1">"A"</definedName>
    <definedName name="xxxCommon2DimValue2.2">"ACTUAL"</definedName>
    <definedName name="xxxCommon2DimValue3.1">"'1151"</definedName>
    <definedName name="xxxCommon2DimValue3.2">"FW France S.A."</definedName>
    <definedName name="xxxCommon2DimValue4.1">"Periodic"</definedName>
    <definedName name="xxxCommon2DimValue4.2">"Periodic P&amp;L Accumulation"</definedName>
    <definedName name="xxxCommon2DimValue5.1">"'1999"</definedName>
    <definedName name="xxxCommon2DimValue5.2">1999</definedName>
    <definedName name="xxxCommon2DimValue6.1">"'0000"</definedName>
    <definedName name="xxxCommon2DimValue6.2">"Total"</definedName>
    <definedName name="xxxCommon2DimValue7.1">"Local"</definedName>
    <definedName name="xxxCommon2DimValue7.2">"Local Currency"</definedName>
    <definedName name="xxxCommon2DimValue8.1">"Net-of-Adjustments"</definedName>
    <definedName name="xxxCommon2DimValue8.2">"Net-of-Adjustments Datatype"</definedName>
    <definedName name="xxxCommon3DimValue1.1">"'0100"</definedName>
    <definedName name="xxxCommon3DimValue1.2">"MAIN EARNINGS &amp; RETAINED EARN. SCHEDULE"</definedName>
    <definedName name="xxxCommon3DimValue2.1">"A"</definedName>
    <definedName name="xxxCommon3DimValue2.2">"ACTUAL"</definedName>
    <definedName name="xxxCommon3DimValue3.1">"'1151"</definedName>
    <definedName name="xxxCommon3DimValue3.2">"FW France S.A."</definedName>
    <definedName name="xxxCommon3DimValue4.1">"Periodic"</definedName>
    <definedName name="xxxCommon3DimValue4.2">"Periodic P&amp;L Accumulation"</definedName>
    <definedName name="xxxCommon3DimValue5.1">"'1999"</definedName>
    <definedName name="xxxCommon3DimValue5.2">1999</definedName>
    <definedName name="xxxCommon3DimValue6.1">"'0000"</definedName>
    <definedName name="xxxCommon3DimValue6.2">"Total"</definedName>
    <definedName name="xxxCommon3DimValue7.1">"Local"</definedName>
    <definedName name="xxxCommon3DimValue7.2">"Local Currency"</definedName>
    <definedName name="xxxCommon3DimValue8.1">"Net-of-Adjustments"</definedName>
    <definedName name="xxxCommon3DimValue8.2">"Net-of-Adjustments Datatype"</definedName>
    <definedName name="xxxCommon4DimValue1.1">"'0201"</definedName>
    <definedName name="xxxCommon4DimValue1.2">"STATEMENT OF CASH FLOWS"</definedName>
    <definedName name="xxxCommon4DimValue2.1">"A"</definedName>
    <definedName name="xxxCommon4DimValue2.2">"ACTUAL"</definedName>
    <definedName name="xxxCommon4DimValue3.1">"'1151"</definedName>
    <definedName name="xxxCommon4DimValue3.2">"FW France S.A."</definedName>
    <definedName name="xxxCommon4DimValue4.1">"Periodic"</definedName>
    <definedName name="xxxCommon4DimValue4.2">"Periodic P&amp;L Accumulation"</definedName>
    <definedName name="xxxCommon4DimValue5.1">"'1999"</definedName>
    <definedName name="xxxCommon4DimValue5.2">1999</definedName>
    <definedName name="xxxCommon4DimValue6.1">"'0000"</definedName>
    <definedName name="xxxCommon4DimValue6.2">"Total"</definedName>
    <definedName name="xxxCommon4DimValue7.1">"Local"</definedName>
    <definedName name="xxxCommon4DimValue7.2">"Local Currency"</definedName>
    <definedName name="xxxCommon4DimValue8.1">"Net-of-Adjustments"</definedName>
    <definedName name="xxxCommon4DimValue8.2">"Net-of-Adjustments Datatype"</definedName>
    <definedName name="xxxCommonArea1bx">0</definedName>
    <definedName name="xxxCommonArea1by">2</definedName>
    <definedName name="xxxCommonArea1ex">2</definedName>
    <definedName name="xxxCommonArea1ey">9</definedName>
    <definedName name="xxxCommonArea2bx">5</definedName>
    <definedName name="xxxCommonArea2by">2</definedName>
    <definedName name="xxxCommonArea2ex">7</definedName>
    <definedName name="xxxCommonArea2ey">9</definedName>
    <definedName name="xxxCommonArea3bx">12</definedName>
    <definedName name="xxxCommonArea3by">2</definedName>
    <definedName name="xxxCommonArea3ex">14</definedName>
    <definedName name="xxxCommonArea3ey">9</definedName>
    <definedName name="xxxCommonArea4bx">20</definedName>
    <definedName name="xxxCommonArea4by">2</definedName>
    <definedName name="xxxCommonArea4ex">22</definedName>
    <definedName name="xxxCommonArea4ey">9</definedName>
    <definedName name="xxxDataBlock1bx">1</definedName>
    <definedName name="xxxDataBlock1by">15</definedName>
    <definedName name="xxxDataBlock1ex">1</definedName>
    <definedName name="xxxDataBlock1ey">62</definedName>
    <definedName name="xxxDataBlock2bx">6</definedName>
    <definedName name="xxxDataBlock2by">15</definedName>
    <definedName name="xxxDataBlock2ex">6</definedName>
    <definedName name="xxxDataBlock2ey">39</definedName>
    <definedName name="xxxDataBlock3bx">13</definedName>
    <definedName name="xxxDataBlock3by">15</definedName>
    <definedName name="xxxDataBlock3ex">13</definedName>
    <definedName name="xxxDataBlock3ey">92</definedName>
    <definedName name="xxxDataBlock4bx">21</definedName>
    <definedName name="xxxDataBlock4by">15</definedName>
    <definedName name="xxxDataBlock4ex">21</definedName>
    <definedName name="xxxDataBlock4ey">90</definedName>
    <definedName name="xxxDownfootCols1Count">0</definedName>
    <definedName name="xxxDownfootCols2Count">0</definedName>
    <definedName name="xxxDownfootCols3Count">0</definedName>
    <definedName name="xxxDownfootCols4Count">0</definedName>
    <definedName name="xxxDownfootRows1Count">8</definedName>
    <definedName name="xxxDownfootRows1Number0">25</definedName>
    <definedName name="xxxDownfootRows1Number1">28</definedName>
    <definedName name="xxxDownfootRows1Number2">36</definedName>
    <definedName name="xxxDownfootRows1Number3">45</definedName>
    <definedName name="xxxDownfootRows1Number4">54</definedName>
    <definedName name="xxxDownfootRows1Number5">60</definedName>
    <definedName name="xxxDownfootRows1Number6">61</definedName>
    <definedName name="xxxDownfootRows1Number7">62</definedName>
    <definedName name="xxxDownfootRows2Count">7</definedName>
    <definedName name="xxxDownfootRows2Number0">22</definedName>
    <definedName name="xxxDownfootRows2Number1">30</definedName>
    <definedName name="xxxDownfootRows2Number2">31</definedName>
    <definedName name="xxxDownfootRows2Number3">33</definedName>
    <definedName name="xxxDownfootRows2Number4">34</definedName>
    <definedName name="xxxDownfootRows2Number5">35</definedName>
    <definedName name="xxxDownfootRows2Number6">39</definedName>
    <definedName name="xxxDownfootRows3Count">18</definedName>
    <definedName name="xxxDownfootRows3Number0">18</definedName>
    <definedName name="xxxDownfootRows3Number1">22</definedName>
    <definedName name="xxxDownfootRows3Number10">43</definedName>
    <definedName name="xxxDownfootRows3Number11">49</definedName>
    <definedName name="xxxDownfootRows3Number12">51</definedName>
    <definedName name="xxxDownfootRows3Number13">53</definedName>
    <definedName name="xxxDownfootRows3Number14">58</definedName>
    <definedName name="xxxDownfootRows3Number15">62</definedName>
    <definedName name="xxxDownfootRows3Number16">77</definedName>
    <definedName name="xxxDownfootRows3Number17">92</definedName>
    <definedName name="xxxDownfootRows3Number2">23</definedName>
    <definedName name="xxxDownfootRows3Number3">27</definedName>
    <definedName name="xxxDownfootRows3Number4">28</definedName>
    <definedName name="xxxDownfootRows3Number5">34</definedName>
    <definedName name="xxxDownfootRows3Number6">36</definedName>
    <definedName name="xxxDownfootRows3Number7">37</definedName>
    <definedName name="xxxDownfootRows3Number8">39</definedName>
    <definedName name="xxxDownfootRows3Number9">40</definedName>
    <definedName name="xxxDownfootRows4Count">13</definedName>
    <definedName name="xxxDownfootRows4Number0">19</definedName>
    <definedName name="xxxDownfootRows4Number1">23</definedName>
    <definedName name="xxxDownfootRows4Number10">86</definedName>
    <definedName name="xxxDownfootRows4Number11">87</definedName>
    <definedName name="xxxDownfootRows4Number12">90</definedName>
    <definedName name="xxxDownfootRows4Number2">27</definedName>
    <definedName name="xxxDownfootRows4Number3">34</definedName>
    <definedName name="xxxDownfootRows4Number4">42</definedName>
    <definedName name="xxxDownfootRows4Number5">43</definedName>
    <definedName name="xxxDownfootRows4Number6">66</definedName>
    <definedName name="xxxDownfootRows4Number7">70</definedName>
    <definedName name="xxxDownfootRows4Number8">82</definedName>
    <definedName name="xxxDownfootRows4Number9">83</definedName>
    <definedName name="xxxEntireArea1bx">0</definedName>
    <definedName name="xxxEntireArea1by">2</definedName>
    <definedName name="xxxEntireArea1ex">1</definedName>
    <definedName name="xxxEntireArea1ey">62</definedName>
    <definedName name="xxxEntireArea2bx">5</definedName>
    <definedName name="xxxEntireArea2by">2</definedName>
    <definedName name="xxxEntireArea2ex">6</definedName>
    <definedName name="xxxEntireArea2ey">39</definedName>
    <definedName name="xxxEntireArea3bx">12</definedName>
    <definedName name="xxxEntireArea3by">2</definedName>
    <definedName name="xxxEntireArea3ex">13</definedName>
    <definedName name="xxxEntireArea3ey">92</definedName>
    <definedName name="xxxEntireArea4bx">20</definedName>
    <definedName name="xxxEntireArea4by">2</definedName>
    <definedName name="xxxEntireArea4ex">21</definedName>
    <definedName name="xxxEntireArea4ey">90</definedName>
    <definedName name="xxxGNVFileName">"france.gnv"</definedName>
    <definedName name="xxxGNVStamp">938676320</definedName>
    <definedName name="xxxHeaderCols1Count">0</definedName>
    <definedName name="xxxHeaderCols2Count">0</definedName>
    <definedName name="xxxHeaderCols3Count">0</definedName>
    <definedName name="xxxHeaderCols4Count">0</definedName>
    <definedName name="xxxHeaderRows1Count">2</definedName>
    <definedName name="xxxHeaderRows1Number0">15</definedName>
    <definedName name="xxxHeaderRows1Number1">37</definedName>
    <definedName name="xxxHeaderRows1Over0">0</definedName>
    <definedName name="xxxHeaderRows1Over1">0</definedName>
    <definedName name="xxxHeaderRows1Submit0">1</definedName>
    <definedName name="xxxHeaderRows1Submit1">1</definedName>
    <definedName name="xxxHeaderRows2Count">2</definedName>
    <definedName name="xxxHeaderRows2Number0">15</definedName>
    <definedName name="xxxHeaderRows2Number1">23</definedName>
    <definedName name="xxxHeaderRows2Over0">0</definedName>
    <definedName name="xxxHeaderRows2Over1">0</definedName>
    <definedName name="xxxHeaderRows2Submit0">1</definedName>
    <definedName name="xxxHeaderRows2Submit1">1</definedName>
    <definedName name="xxxHeaderRows3Count">10</definedName>
    <definedName name="xxxHeaderRows3Number0">24</definedName>
    <definedName name="xxxHeaderRows3Number1">31</definedName>
    <definedName name="xxxHeaderRows3Number2">42</definedName>
    <definedName name="xxxHeaderRows3Number3">45</definedName>
    <definedName name="xxxHeaderRows3Number4">50</definedName>
    <definedName name="xxxHeaderRows3Number5">54</definedName>
    <definedName name="xxxHeaderRows3Number6">56</definedName>
    <definedName name="xxxHeaderRows3Number7">61</definedName>
    <definedName name="xxxHeaderRows3Number8">63</definedName>
    <definedName name="xxxHeaderRows3Number9">78</definedName>
    <definedName name="xxxHeaderRows3Over0">0</definedName>
    <definedName name="xxxHeaderRows3Over1">0</definedName>
    <definedName name="xxxHeaderRows3Over2">0</definedName>
    <definedName name="xxxHeaderRows3Over3">0</definedName>
    <definedName name="xxxHeaderRows3Over4">0</definedName>
    <definedName name="xxxHeaderRows3Over5">0</definedName>
    <definedName name="xxxHeaderRows3Over6">0</definedName>
    <definedName name="xxxHeaderRows3Over7">0</definedName>
    <definedName name="xxxHeaderRows3Over8">0</definedName>
    <definedName name="xxxHeaderRows3Over9">0</definedName>
    <definedName name="xxxHeaderRows3Submit0">1</definedName>
    <definedName name="xxxHeaderRows3Submit1">1</definedName>
    <definedName name="xxxHeaderRows3Submit2">1</definedName>
    <definedName name="xxxHeaderRows3Submit3">1</definedName>
    <definedName name="xxxHeaderRows3Submit4">1</definedName>
    <definedName name="xxxHeaderRows3Submit5">1</definedName>
    <definedName name="xxxHeaderRows3Submit6">1</definedName>
    <definedName name="xxxHeaderRows3Submit7">1</definedName>
    <definedName name="xxxHeaderRows3Submit8">1</definedName>
    <definedName name="xxxHeaderRows3Submit9">1</definedName>
    <definedName name="xxxHeaderRows4Count">9</definedName>
    <definedName name="xxxHeaderRows4Number0">15</definedName>
    <definedName name="xxxHeaderRows4Number1">20</definedName>
    <definedName name="xxxHeaderRows4Number2">24</definedName>
    <definedName name="xxxHeaderRows4Number3">28</definedName>
    <definedName name="xxxHeaderRows4Number4">35</definedName>
    <definedName name="xxxHeaderRows4Number5">44</definedName>
    <definedName name="xxxHeaderRows4Number6">47</definedName>
    <definedName name="xxxHeaderRows4Number7">67</definedName>
    <definedName name="xxxHeaderRows4Number8">71</definedName>
    <definedName name="xxxHeaderRows4Over0">0</definedName>
    <definedName name="xxxHeaderRows4Over1">0</definedName>
    <definedName name="xxxHeaderRows4Over2">0</definedName>
    <definedName name="xxxHeaderRows4Over3">0</definedName>
    <definedName name="xxxHeaderRows4Over4">0</definedName>
    <definedName name="xxxHeaderRows4Over5">0</definedName>
    <definedName name="xxxHeaderRows4Over6">0</definedName>
    <definedName name="xxxHeaderRows4Over7">0</definedName>
    <definedName name="xxxHeaderRows4Over8">0</definedName>
    <definedName name="xxxHeaderRows4Submit0">1</definedName>
    <definedName name="xxxHeaderRows4Submit1">1</definedName>
    <definedName name="xxxHeaderRows4Submit2">1</definedName>
    <definedName name="xxxHeaderRows4Submit3">1</definedName>
    <definedName name="xxxHeaderRows4Submit4">1</definedName>
    <definedName name="xxxHeaderRows4Submit5">1</definedName>
    <definedName name="xxxHeaderRows4Submit6">1</definedName>
    <definedName name="xxxHeaderRows4Submit7">1</definedName>
    <definedName name="xxxHeaderRows4Submit8">1</definedName>
    <definedName name="xxxNumber_Areas">4</definedName>
    <definedName name="xxxODECols1Count">0</definedName>
    <definedName name="xxxODECols2Count">0</definedName>
    <definedName name="xxxODECols3Count">0</definedName>
    <definedName name="xxxODECols4Count">0</definedName>
    <definedName name="xxxODERows1Count">0</definedName>
    <definedName name="xxxODERows2Count">0</definedName>
    <definedName name="xxxODERows3Count">0</definedName>
    <definedName name="xxxODERows4Count">0</definedName>
    <definedName name="xxxRefreshable">1</definedName>
    <definedName name="xxxRLabel1.1.Prompt">0</definedName>
    <definedName name="xxxRLabel1.10.Prompt">0</definedName>
    <definedName name="xxxRLabel1.11.Prompt">0</definedName>
    <definedName name="xxxRLabel1.12.Prompt">0</definedName>
    <definedName name="xxxRLabel1.13.Prompt">0</definedName>
    <definedName name="xxxRLabel1.14.Prompt">0</definedName>
    <definedName name="xxxRLabel1.15.Prompt">0</definedName>
    <definedName name="xxxRLabel1.16.Prompt">0</definedName>
    <definedName name="xxxRLabel1.17.Prompt">0</definedName>
    <definedName name="xxxRLabel1.18.Prompt">0</definedName>
    <definedName name="xxxRLabel1.19.Prompt">0</definedName>
    <definedName name="xxxRLabel1.2.Prompt">0</definedName>
    <definedName name="xxxRLabel1.20.Prompt">0</definedName>
    <definedName name="xxxRLabel1.21.Prompt">0</definedName>
    <definedName name="xxxRLabel1.22.Prompt">0</definedName>
    <definedName name="xxxRLabel1.23.Prompt">0</definedName>
    <definedName name="xxxRLabel1.24.Prompt">0</definedName>
    <definedName name="xxxRLabel1.25.Prompt">0</definedName>
    <definedName name="xxxRLabel1.26.Prompt">0</definedName>
    <definedName name="xxxRLabel1.27.Prompt">0</definedName>
    <definedName name="xxxRLabel1.28.Prompt">0</definedName>
    <definedName name="xxxRLabel1.29.Prompt">0</definedName>
    <definedName name="xxxRLabel1.3.Prompt">0</definedName>
    <definedName name="xxxRLabel1.30.Prompt">0</definedName>
    <definedName name="xxxRLabel1.31.Prompt">0</definedName>
    <definedName name="xxxRLabel1.32.Prompt">0</definedName>
    <definedName name="xxxRLabel1.33.Prompt">0</definedName>
    <definedName name="xxxRLabel1.34.Prompt">0</definedName>
    <definedName name="xxxRLabel1.35.Prompt">0</definedName>
    <definedName name="xxxRLabel1.36.Prompt">0</definedName>
    <definedName name="xxxRLabel1.37.Prompt">0</definedName>
    <definedName name="xxxRLabel1.38.Prompt">0</definedName>
    <definedName name="xxxRLabel1.39.Prompt">0</definedName>
    <definedName name="xxxRLabel1.4.Prompt">0</definedName>
    <definedName name="xxxRLabel1.40.Prompt">0</definedName>
    <definedName name="xxxRLabel1.41.Prompt">0</definedName>
    <definedName name="xxxRLabel1.42.Prompt">0</definedName>
    <definedName name="xxxRLabel1.43.Prompt">0</definedName>
    <definedName name="xxxRLabel1.44.Prompt">0</definedName>
    <definedName name="xxxRLabel1.45.Prompt">0</definedName>
    <definedName name="xxxRLabel1.46.Prompt">0</definedName>
    <definedName name="xxxRLabel1.47.Prompt">0</definedName>
    <definedName name="xxxRLabel1.48.Prompt">0</definedName>
    <definedName name="xxxRLabel1.5.Prompt">0</definedName>
    <definedName name="xxxRLabel1.6.Prompt">0</definedName>
    <definedName name="xxxRLabel1.7.Prompt">0</definedName>
    <definedName name="xxxRLabel1.8.Prompt">0</definedName>
    <definedName name="xxxRLabel1.9.Prompt">0</definedName>
    <definedName name="xxxRLabel2.1.Prompt">0</definedName>
    <definedName name="xxxRLabel2.10.Prompt">0</definedName>
    <definedName name="xxxRLabel2.11.Prompt">0</definedName>
    <definedName name="xxxRLabel2.12.Prompt">0</definedName>
    <definedName name="xxxRLabel2.13.Prompt">0</definedName>
    <definedName name="xxxRLabel2.14.Prompt">0</definedName>
    <definedName name="xxxRLabel2.15.Prompt">0</definedName>
    <definedName name="xxxRLabel2.16.Prompt">0</definedName>
    <definedName name="xxxRLabel2.17.Prompt">0</definedName>
    <definedName name="xxxRLabel2.18.Prompt">0</definedName>
    <definedName name="xxxRLabel2.19.Prompt">0</definedName>
    <definedName name="xxxRLabel2.2.Prompt">0</definedName>
    <definedName name="xxxRLabel2.20.Prompt">0</definedName>
    <definedName name="xxxRLabel2.21.Prompt">0</definedName>
    <definedName name="xxxRLabel2.22.Prompt">0</definedName>
    <definedName name="xxxRLabel2.23.Prompt">0</definedName>
    <definedName name="xxxRLabel2.24.Prompt">0</definedName>
    <definedName name="xxxRLabel2.25.Prompt">0</definedName>
    <definedName name="xxxRLabel2.3.Prompt">0</definedName>
    <definedName name="xxxRLabel2.4.Prompt">0</definedName>
    <definedName name="xxxRLabel2.5.Prompt">0</definedName>
    <definedName name="xxxRLabel2.6.Prompt">0</definedName>
    <definedName name="xxxRLabel2.7.Prompt">0</definedName>
    <definedName name="xxxRLabel2.8.Prompt">0</definedName>
    <definedName name="xxxRLabel2.9.Prompt">0</definedName>
    <definedName name="xxxRLabel3.1.Prompt">0</definedName>
    <definedName name="xxxRLabel3.10.Prompt">0</definedName>
    <definedName name="xxxRLabel3.11.Prompt">0</definedName>
    <definedName name="xxxRLabel3.12.Prompt">0</definedName>
    <definedName name="xxxRLabel3.13.Prompt">0</definedName>
    <definedName name="xxxRLabel3.14.Prompt">0</definedName>
    <definedName name="xxxRLabel3.15.Prompt">0</definedName>
    <definedName name="xxxRLabel3.16.Prompt">0</definedName>
    <definedName name="xxxRLabel3.17.Prompt">0</definedName>
    <definedName name="xxxRLabel3.18.Prompt">0</definedName>
    <definedName name="xxxRLabel3.19.Prompt">0</definedName>
    <definedName name="xxxRLabel3.2.Prompt">0</definedName>
    <definedName name="xxxRLabel3.20.Prompt">0</definedName>
    <definedName name="xxxRLabel3.21.Prompt">0</definedName>
    <definedName name="xxxRLabel3.22.Prompt">0</definedName>
    <definedName name="xxxRLabel3.23.Prompt">0</definedName>
    <definedName name="xxxRLabel3.24.Prompt">0</definedName>
    <definedName name="xxxRLabel3.25.Prompt">0</definedName>
    <definedName name="xxxRLabel3.26.Prompt">0</definedName>
    <definedName name="xxxRLabel3.27.Prompt">0</definedName>
    <definedName name="xxxRLabel3.28.Prompt">0</definedName>
    <definedName name="xxxRLabel3.29.Prompt">0</definedName>
    <definedName name="xxxRLabel3.3.Prompt">0</definedName>
    <definedName name="xxxRLabel3.30.Prompt">0</definedName>
    <definedName name="xxxRLabel3.31.Prompt">0</definedName>
    <definedName name="xxxRLabel3.32.Prompt">0</definedName>
    <definedName name="xxxRLabel3.33.Prompt">0</definedName>
    <definedName name="xxxRLabel3.34.Prompt">0</definedName>
    <definedName name="xxxRLabel3.35.Prompt">0</definedName>
    <definedName name="xxxRLabel3.36.Prompt">0</definedName>
    <definedName name="xxxRLabel3.37.Prompt">0</definedName>
    <definedName name="xxxRLabel3.38.Prompt">0</definedName>
    <definedName name="xxxRLabel3.39.Prompt">0</definedName>
    <definedName name="xxxRLabel3.4.Prompt">0</definedName>
    <definedName name="xxxRLabel3.40.Prompt">0</definedName>
    <definedName name="xxxRLabel3.41.Prompt">0</definedName>
    <definedName name="xxxRLabel3.42.Prompt">0</definedName>
    <definedName name="xxxRLabel3.43.Prompt">0</definedName>
    <definedName name="xxxRLabel3.44.Prompt">0</definedName>
    <definedName name="xxxRLabel3.45.Prompt">0</definedName>
    <definedName name="xxxRLabel3.46.Prompt">0</definedName>
    <definedName name="xxxRLabel3.47.Prompt">0</definedName>
    <definedName name="xxxRLabel3.48.Prompt">0</definedName>
    <definedName name="xxxRLabel3.49.Prompt">0</definedName>
    <definedName name="xxxRLabel3.5.Prompt">0</definedName>
    <definedName name="xxxRLabel3.50.Prompt">0</definedName>
    <definedName name="xxxRLabel3.51.Prompt">0</definedName>
    <definedName name="xxxRLabel3.52.Prompt">0</definedName>
    <definedName name="xxxRLabel3.53.Prompt">0</definedName>
    <definedName name="xxxRLabel3.54.Prompt">0</definedName>
    <definedName name="xxxRLabel3.55.Prompt">0</definedName>
    <definedName name="xxxRLabel3.56.Prompt">0</definedName>
    <definedName name="xxxRLabel3.57.Prompt">0</definedName>
    <definedName name="xxxRLabel3.58.Prompt">0</definedName>
    <definedName name="xxxRLabel3.59.Prompt">0</definedName>
    <definedName name="xxxRLabel3.6.Prompt">0</definedName>
    <definedName name="xxxRLabel3.60.Prompt">0</definedName>
    <definedName name="xxxRLabel3.61.Prompt">0</definedName>
    <definedName name="xxxRLabel3.62.Prompt">0</definedName>
    <definedName name="xxxRLabel3.63.Prompt">0</definedName>
    <definedName name="xxxRLabel3.64.Prompt">0</definedName>
    <definedName name="xxxRLabel3.65.Prompt">0</definedName>
    <definedName name="xxxRLabel3.66.Prompt">0</definedName>
    <definedName name="xxxRLabel3.67.Prompt">0</definedName>
    <definedName name="xxxRLabel3.68.Prompt">0</definedName>
    <definedName name="xxxRLabel3.69.Prompt">0</definedName>
    <definedName name="xxxRLabel3.7.Prompt">0</definedName>
    <definedName name="xxxRLabel3.70.Prompt">0</definedName>
    <definedName name="xxxRLabel3.71.Prompt">0</definedName>
    <definedName name="xxxRLabel3.72.Prompt">0</definedName>
    <definedName name="xxxRLabel3.73.Prompt">0</definedName>
    <definedName name="xxxRLabel3.74.Prompt">0</definedName>
    <definedName name="xxxRLabel3.75.Prompt">0</definedName>
    <definedName name="xxxRLabel3.76.Prompt">0</definedName>
    <definedName name="xxxRLabel3.77.Prompt">0</definedName>
    <definedName name="xxxRLabel3.78.Prompt">0</definedName>
    <definedName name="xxxRLabel3.8.Prompt">0</definedName>
    <definedName name="xxxRLabel3.9.Prompt">0</definedName>
    <definedName name="xxxRLabel4.1.Prompt">0</definedName>
    <definedName name="xxxRLabel4.10.Prompt">0</definedName>
    <definedName name="xxxRLabel4.11.Prompt">0</definedName>
    <definedName name="xxxRLabel4.12.Prompt">0</definedName>
    <definedName name="xxxRLabel4.13.Prompt">0</definedName>
    <definedName name="xxxRLabel4.14.Prompt">0</definedName>
    <definedName name="xxxRLabel4.15.Prompt">0</definedName>
    <definedName name="xxxRLabel4.16.Prompt">0</definedName>
    <definedName name="xxxRLabel4.17.Prompt">0</definedName>
    <definedName name="xxxRLabel4.18.Prompt">0</definedName>
    <definedName name="xxxRLabel4.19.Prompt">0</definedName>
    <definedName name="xxxRLabel4.2.Prompt">0</definedName>
    <definedName name="xxxRLabel4.20.Prompt">0</definedName>
    <definedName name="xxxRLabel4.21.Prompt">0</definedName>
    <definedName name="xxxRLabel4.22.Prompt">0</definedName>
    <definedName name="xxxRLabel4.23.Prompt">0</definedName>
    <definedName name="xxxRLabel4.24.Prompt">0</definedName>
    <definedName name="xxxRLabel4.25.Prompt">0</definedName>
    <definedName name="xxxRLabel4.26.Prompt">0</definedName>
    <definedName name="xxxRLabel4.27.Prompt">0</definedName>
    <definedName name="xxxRLabel4.28.Prompt">0</definedName>
    <definedName name="xxxRLabel4.29.Prompt">0</definedName>
    <definedName name="xxxRLabel4.3.Prompt">0</definedName>
    <definedName name="xxxRLabel4.30.Prompt">0</definedName>
    <definedName name="xxxRLabel4.31.Prompt">0</definedName>
    <definedName name="xxxRLabel4.32.Prompt">0</definedName>
    <definedName name="xxxRLabel4.33.Prompt">0</definedName>
    <definedName name="xxxRLabel4.34.Prompt">0</definedName>
    <definedName name="xxxRLabel4.35.Prompt">0</definedName>
    <definedName name="xxxRLabel4.36.Prompt">0</definedName>
    <definedName name="xxxRLabel4.37.Prompt">0</definedName>
    <definedName name="xxxRLabel4.38.Prompt">0</definedName>
    <definedName name="xxxRLabel4.39.Prompt">0</definedName>
    <definedName name="xxxRLabel4.4.Prompt">0</definedName>
    <definedName name="xxxRLabel4.40.Prompt">0</definedName>
    <definedName name="xxxRLabel4.41.Prompt">0</definedName>
    <definedName name="xxxRLabel4.42.Prompt">0</definedName>
    <definedName name="xxxRLabel4.43.Prompt">0</definedName>
    <definedName name="xxxRLabel4.44.Prompt">0</definedName>
    <definedName name="xxxRLabel4.45.Prompt">0</definedName>
    <definedName name="xxxRLabel4.46.Prompt">0</definedName>
    <definedName name="xxxRLabel4.47.Prompt">0</definedName>
    <definedName name="xxxRLabel4.48.Prompt">0</definedName>
    <definedName name="xxxRLabel4.49.Prompt">0</definedName>
    <definedName name="xxxRLabel4.5.Prompt">0</definedName>
    <definedName name="xxxRLabel4.50.Prompt">0</definedName>
    <definedName name="xxxRLabel4.51.Prompt">0</definedName>
    <definedName name="xxxRLabel4.52.Prompt">0</definedName>
    <definedName name="xxxRLabel4.53.Prompt">0</definedName>
    <definedName name="xxxRLabel4.54.Prompt">0</definedName>
    <definedName name="xxxRLabel4.55.Prompt">0</definedName>
    <definedName name="xxxRLabel4.56.Prompt">0</definedName>
    <definedName name="xxxRLabel4.57.Prompt">0</definedName>
    <definedName name="xxxRLabel4.58.Prompt">0</definedName>
    <definedName name="xxxRLabel4.59.Prompt">0</definedName>
    <definedName name="xxxRLabel4.6.Prompt">0</definedName>
    <definedName name="xxxRLabel4.60.Prompt">0</definedName>
    <definedName name="xxxRLabel4.61.Prompt">0</definedName>
    <definedName name="xxxRLabel4.62.Prompt">0</definedName>
    <definedName name="xxxRLabel4.63.Prompt">0</definedName>
    <definedName name="xxxRLabel4.64.Prompt">0</definedName>
    <definedName name="xxxRLabel4.65.Prompt">0</definedName>
    <definedName name="xxxRLabel4.66.Prompt">0</definedName>
    <definedName name="xxxRLabel4.67.Prompt">0</definedName>
    <definedName name="xxxRLabel4.68.Prompt">0</definedName>
    <definedName name="xxxRLabel4.69.Prompt">0</definedName>
    <definedName name="xxxRLabel4.7.Prompt">0</definedName>
    <definedName name="xxxRLabel4.70.Prompt">0</definedName>
    <definedName name="xxxRLabel4.71.Prompt">0</definedName>
    <definedName name="xxxRLabel4.72.Prompt">0</definedName>
    <definedName name="xxxRLabel4.73.Prompt">0</definedName>
    <definedName name="xxxRLabel4.74.Prompt">0</definedName>
    <definedName name="xxxRLabel4.75.Prompt">0</definedName>
    <definedName name="xxxRLabel4.76.Prompt">0</definedName>
    <definedName name="xxxRLabel4.8.Prompt">0</definedName>
    <definedName name="xxxRLabel4.9.Prompt">0</definedName>
    <definedName name="xxxRowHeader1bx">0</definedName>
    <definedName name="xxxRowHeader1by">13</definedName>
    <definedName name="xxxRowHeader1ex">0</definedName>
    <definedName name="xxxRowHeader1ey">13</definedName>
    <definedName name="xxxRowHeader2bx">5</definedName>
    <definedName name="xxxRowHeader2by">13</definedName>
    <definedName name="xxxRowHeader2ex">5</definedName>
    <definedName name="xxxRowHeader2ey">13</definedName>
    <definedName name="xxxRowHeader3bx">12</definedName>
    <definedName name="xxxRowHeader3by">13</definedName>
    <definedName name="xxxRowHeader3ex">12</definedName>
    <definedName name="xxxRowHeader3ey">13</definedName>
    <definedName name="xxxRowHeader4bx">20</definedName>
    <definedName name="xxxRowHeader4by">13</definedName>
    <definedName name="xxxRowHeader4ex">20</definedName>
    <definedName name="xxxRowHeader4ey">13</definedName>
    <definedName name="xxxRowLabels1bx">0</definedName>
    <definedName name="xxxRowLabels1by">15</definedName>
    <definedName name="xxxRowLabels1ex">0</definedName>
    <definedName name="xxxRowLabels1ey">62</definedName>
    <definedName name="xxxRowLabels2bx">5</definedName>
    <definedName name="xxxRowLabels2by">15</definedName>
    <definedName name="xxxRowLabels2ex">5</definedName>
    <definedName name="xxxRowLabels2ey">39</definedName>
    <definedName name="xxxRowLabels3bx">12</definedName>
    <definedName name="xxxRowLabels3by">15</definedName>
    <definedName name="xxxRowLabels3ex">12</definedName>
    <definedName name="xxxRowLabels3ey">92</definedName>
    <definedName name="xxxRowLabels4bx">20</definedName>
    <definedName name="xxxRowLabels4by">15</definedName>
    <definedName name="xxxRowLabels4ex">20</definedName>
    <definedName name="xxxRowLabels4ey">90</definedName>
    <definedName name="xxxSubmittable">TRUE</definedName>
    <definedName name="xxxUDCols1Count">0</definedName>
    <definedName name="xxxUDCols2Count">0</definedName>
    <definedName name="xxxUDCols3Count">0</definedName>
    <definedName name="xxxUDCols4Count">0</definedName>
    <definedName name="xxxUDRows1Count">0</definedName>
    <definedName name="xxxUDRows2Count">0</definedName>
    <definedName name="xxxUDRows3Count">0</definedName>
    <definedName name="xxxUDRows4Count">0</definedName>
    <definedName name="เงินเดือน" localSheetId="5">{"'Eng (page2)'!$A$1:$D$52"}</definedName>
    <definedName name="เงินเดือน" localSheetId="0">{"'Eng (page2)'!$A$1:$D$52"}</definedName>
    <definedName name="เงินเดือน">{"'Eng (page2)'!$A$1:$D$52"}</definedName>
    <definedName name="แบบสอบถาม28_2_44">"$"</definedName>
    <definedName name="ค่าข้อมูลของการจ่ายเงินสด" localSheetId="0">OFFSET(รายจ่ายเงินสดเริ่มต้น,,จุดข้อมูลรวม-1,1,-จุดข้อมูลรวม)</definedName>
    <definedName name="ค่าข้อมูลของการจ่ายเงินสด">OFFSET(รายจ่ายเงินสดเริ่มต้น,,จุดข้อมูลรวม-1,1,-จุดข้อมูลรวม)</definedName>
    <definedName name="ค่าข้อมูลของรายรับเงินสด" localSheetId="0">OFFSET(รายรับเงินสดเริ่มต้น,,จุดข้อมูลรวม-1,1,-จุดข้อมูลรวม)</definedName>
    <definedName name="ค่าข้อมูลของรายรับเงินสด">OFFSET(รายรับเงินสดเริ่มต้น,,จุดข้อมูลรวม-1,1,-จุดข้อมูลรวม)</definedName>
    <definedName name="ค่าข้อมูลของสถานะเงินสด" localSheetId="0">OFFSET(สถานะเงินสดเริ่มต้น,,จุดข้อมูลรวม-1,1,-จุดข้อมูลรวม)</definedName>
    <definedName name="ค่าข้อมูลของสถานะเงินสด">OFFSET(สถานะเงินสดเริ่มต้น,,จุดข้อมูลรวม-1,1,-จุดข้อมูลรวม)</definedName>
    <definedName name="ป้ายชื่อข้อมูล" localSheetId="0">OFFSET(ป้ายชื่อข้อมูลเริ่มต้น,,จุดข้อมูลรวม-1,1,-จุดข้อมูลรวม)</definedName>
    <definedName name="ป้ายชื่อข้อมูล">OFFSET(ป้ายชื่อข้อมูลเริ่มต้น,,จุดข้อมูลรวม-1,1,-จุดข้อมูลรวม)</definedName>
    <definedName name="검증" localSheetId="0">BlankMacro1</definedName>
    <definedName name="검증">BlankMacro1</definedName>
    <definedName name="ㄹㄹ" localSheetId="0">BlankMacro1</definedName>
    <definedName name="ㄹㄹ">BlankMacro1</definedName>
    <definedName name="미실현" localSheetId="0">BlankMacro1</definedName>
    <definedName name="미실현">BlankMacro1</definedName>
    <definedName name="ㅂㅂ" localSheetId="0">BlankMacro1</definedName>
    <definedName name="ㅂㅂ">BlankMacro1</definedName>
    <definedName name="수정사항2" localSheetId="0">BlankMacro1</definedName>
    <definedName name="수정사항2">BlankMacro1</definedName>
    <definedName name="템플리트모듈1" localSheetId="0">BlankMacro1</definedName>
    <definedName name="템플리트모듈1">BlankMacro1</definedName>
    <definedName name="템플리트모듈2" localSheetId="0">BlankMacro1</definedName>
    <definedName name="템플리트모듈2">BlankMacro1</definedName>
    <definedName name="템플리트모듈3" localSheetId="0">BlankMacro1</definedName>
    <definedName name="템플리트모듈3">BlankMacro1</definedName>
    <definedName name="템플리트모듈4" localSheetId="0">BlankMacro1</definedName>
    <definedName name="템플리트모듈4">BlankMacro1</definedName>
    <definedName name="템플리트모듈5" localSheetId="0">BlankMacro1</definedName>
    <definedName name="템플리트모듈5">BlankMacro1</definedName>
    <definedName name="템플리트모듈6" localSheetId="0">BlankMacro1</definedName>
    <definedName name="템플리트모듈6">BlankMacro1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5" i="18" l="1"/>
  <c r="M24" i="18" l="1"/>
  <c r="G111" i="19"/>
  <c r="I103" i="19" l="1"/>
  <c r="E103" i="19" l="1"/>
  <c r="I37" i="19" l="1"/>
  <c r="E37" i="19"/>
  <c r="AC21" i="24" l="1"/>
  <c r="AA21" i="24"/>
  <c r="Y21" i="24"/>
  <c r="G54" i="16"/>
  <c r="X14" i="24" l="1"/>
  <c r="Z14" i="24"/>
  <c r="AB14" i="24"/>
  <c r="AD14" i="24"/>
  <c r="X17" i="24"/>
  <c r="Z17" i="24"/>
  <c r="AB17" i="24"/>
  <c r="AD17" i="24"/>
  <c r="X18" i="24"/>
  <c r="Z18" i="24"/>
  <c r="AB18" i="24"/>
  <c r="AD18" i="24"/>
  <c r="X19" i="24"/>
  <c r="Z19" i="24"/>
  <c r="AB19" i="24"/>
  <c r="AD19" i="24"/>
  <c r="X24" i="24"/>
  <c r="Z24" i="24"/>
  <c r="AB24" i="24"/>
  <c r="AD24" i="24"/>
  <c r="X25" i="24"/>
  <c r="Z25" i="24"/>
  <c r="AB25" i="24"/>
  <c r="AD25" i="24"/>
  <c r="X26" i="24"/>
  <c r="Z26" i="24"/>
  <c r="AB26" i="24"/>
  <c r="AD26" i="24"/>
  <c r="X27" i="24"/>
  <c r="Z27" i="24"/>
  <c r="AB27" i="24"/>
  <c r="AD27" i="24"/>
  <c r="X28" i="24"/>
  <c r="Z28" i="24"/>
  <c r="AB28" i="24"/>
  <c r="AD28" i="24"/>
  <c r="X29" i="24"/>
  <c r="Z29" i="24"/>
  <c r="AB29" i="24"/>
  <c r="AD29" i="24"/>
  <c r="X32" i="24"/>
  <c r="Z32" i="24"/>
  <c r="AB32" i="24"/>
  <c r="AD32" i="24"/>
  <c r="X38" i="24"/>
  <c r="Z38" i="24"/>
  <c r="AB38" i="24"/>
  <c r="AD38" i="24"/>
  <c r="X49" i="24"/>
  <c r="Z49" i="24"/>
  <c r="AB49" i="24"/>
  <c r="AD49" i="24"/>
  <c r="X50" i="24"/>
  <c r="Z50" i="24"/>
  <c r="AB50" i="24"/>
  <c r="AD50" i="24"/>
  <c r="AD54" i="24"/>
  <c r="Z55" i="24"/>
  <c r="AB55" i="24"/>
  <c r="AD55" i="24"/>
  <c r="AD13" i="24"/>
  <c r="AB13" i="24"/>
  <c r="AB16" i="24" s="1"/>
  <c r="Z13" i="24"/>
  <c r="X13" i="24"/>
  <c r="V16" i="24"/>
  <c r="V21" i="24"/>
  <c r="V23" i="24" s="1"/>
  <c r="V31" i="24" s="1"/>
  <c r="V34" i="24" s="1"/>
  <c r="V41" i="24"/>
  <c r="V43" i="24" s="1"/>
  <c r="V57" i="24"/>
  <c r="V62" i="24"/>
  <c r="T62" i="24"/>
  <c r="R62" i="24"/>
  <c r="P62" i="24"/>
  <c r="T57" i="24"/>
  <c r="R57" i="24"/>
  <c r="P57" i="24"/>
  <c r="T41" i="24"/>
  <c r="T43" i="24" s="1"/>
  <c r="R41" i="24"/>
  <c r="R43" i="24" s="1"/>
  <c r="P41" i="24"/>
  <c r="P43" i="24" s="1"/>
  <c r="T21" i="24"/>
  <c r="R21" i="24"/>
  <c r="P21" i="24"/>
  <c r="T16" i="24"/>
  <c r="R16" i="24"/>
  <c r="P16" i="24"/>
  <c r="AD16" i="24" l="1"/>
  <c r="R23" i="24"/>
  <c r="R31" i="24" s="1"/>
  <c r="R34" i="24" s="1"/>
  <c r="R45" i="24" s="1"/>
  <c r="X16" i="24"/>
  <c r="Z16" i="24"/>
  <c r="P23" i="24"/>
  <c r="P31" i="24" s="1"/>
  <c r="P34" i="24" s="1"/>
  <c r="P51" i="24" s="1"/>
  <c r="AD21" i="24"/>
  <c r="AD23" i="24" s="1"/>
  <c r="AD31" i="24" s="1"/>
  <c r="AD34" i="24" s="1"/>
  <c r="AB21" i="24"/>
  <c r="AB23" i="24" s="1"/>
  <c r="AB31" i="24" s="1"/>
  <c r="AB34" i="24" s="1"/>
  <c r="Z21" i="24"/>
  <c r="T23" i="24"/>
  <c r="T31" i="24" s="1"/>
  <c r="T34" i="24" s="1"/>
  <c r="T51" i="24" s="1"/>
  <c r="X21" i="24"/>
  <c r="X23" i="24" s="1"/>
  <c r="X31" i="24" s="1"/>
  <c r="X34" i="24" s="1"/>
  <c r="V51" i="24"/>
  <c r="V45" i="24"/>
  <c r="P45" i="24"/>
  <c r="Z23" i="24" l="1"/>
  <c r="Z31" i="24" s="1"/>
  <c r="Z34" i="24" s="1"/>
  <c r="R51" i="24"/>
  <c r="T45" i="24"/>
  <c r="G55" i="24" l="1"/>
  <c r="U30" i="17" l="1"/>
  <c r="X55" i="24"/>
  <c r="O15" i="18" l="1"/>
  <c r="O14" i="18"/>
  <c r="O13" i="18"/>
  <c r="O12" i="18"/>
  <c r="S18" i="17"/>
  <c r="W18" i="17" s="1"/>
  <c r="S17" i="17"/>
  <c r="W17" i="17" s="1"/>
  <c r="S16" i="17"/>
  <c r="S15" i="17"/>
  <c r="W15" i="17" s="1"/>
  <c r="K17" i="18" l="1"/>
  <c r="K88" i="19" l="1"/>
  <c r="E88" i="19"/>
  <c r="G88" i="19"/>
  <c r="I88" i="19"/>
  <c r="G129" i="23" l="1"/>
  <c r="G132" i="23" s="1"/>
  <c r="K100" i="19" l="1"/>
  <c r="I100" i="19"/>
  <c r="E100" i="19"/>
  <c r="G100" i="19"/>
  <c r="S29" i="17"/>
  <c r="U27" i="17" l="1"/>
  <c r="U32" i="17" s="1"/>
  <c r="Q27" i="17"/>
  <c r="O27" i="17"/>
  <c r="S25" i="17"/>
  <c r="W25" i="17" s="1"/>
  <c r="S23" i="17"/>
  <c r="W23" i="17" s="1"/>
  <c r="M27" i="17"/>
  <c r="M32" i="17" s="1"/>
  <c r="K27" i="17"/>
  <c r="K32" i="17" s="1"/>
  <c r="I27" i="17"/>
  <c r="I32" i="17" s="1"/>
  <c r="G27" i="17"/>
  <c r="G32" i="17" s="1"/>
  <c r="S27" i="17" l="1"/>
  <c r="W27" i="17" l="1"/>
  <c r="K24" i="18"/>
  <c r="K28" i="18" s="1"/>
  <c r="I24" i="18"/>
  <c r="I28" i="18" s="1"/>
  <c r="G24" i="18"/>
  <c r="O22" i="18"/>
  <c r="O20" i="18"/>
  <c r="O24" i="18" l="1"/>
  <c r="G28" i="18"/>
  <c r="A165" i="19" l="1"/>
  <c r="O17" i="18" l="1"/>
  <c r="M17" i="18"/>
  <c r="I17" i="18"/>
  <c r="G17" i="18"/>
  <c r="W20" i="17"/>
  <c r="U20" i="17"/>
  <c r="S20" i="17"/>
  <c r="Q20" i="17"/>
  <c r="O20" i="17"/>
  <c r="M20" i="17"/>
  <c r="K20" i="17"/>
  <c r="I20" i="17"/>
  <c r="G20" i="17"/>
  <c r="I111" i="19" l="1"/>
  <c r="E111" i="19"/>
  <c r="O25" i="18"/>
  <c r="W29" i="17"/>
  <c r="A3" i="17"/>
  <c r="M41" i="24"/>
  <c r="K41" i="24"/>
  <c r="I41" i="24"/>
  <c r="G41" i="24"/>
  <c r="M21" i="24"/>
  <c r="K21" i="24"/>
  <c r="I21" i="24"/>
  <c r="G21" i="24"/>
  <c r="M16" i="24"/>
  <c r="K16" i="24"/>
  <c r="I16" i="24"/>
  <c r="G16" i="24"/>
  <c r="I43" i="24" l="1"/>
  <c r="Z43" i="24" s="1"/>
  <c r="Z41" i="24"/>
  <c r="K43" i="24"/>
  <c r="AB43" i="24" s="1"/>
  <c r="AB41" i="24"/>
  <c r="M43" i="24"/>
  <c r="AD43" i="24" s="1"/>
  <c r="AD41" i="24"/>
  <c r="G43" i="24"/>
  <c r="X43" i="24" s="1"/>
  <c r="X41" i="24"/>
  <c r="G23" i="24"/>
  <c r="G31" i="24" s="1"/>
  <c r="I23" i="24"/>
  <c r="I31" i="24" s="1"/>
  <c r="K23" i="24"/>
  <c r="K31" i="24" s="1"/>
  <c r="M23" i="24"/>
  <c r="M31" i="24" s="1"/>
  <c r="I34" i="24" l="1"/>
  <c r="G13" i="19"/>
  <c r="M34" i="24"/>
  <c r="M45" i="24" s="1"/>
  <c r="AD45" i="24" s="1"/>
  <c r="K13" i="19"/>
  <c r="G34" i="24"/>
  <c r="G45" i="24" s="1"/>
  <c r="E13" i="19"/>
  <c r="K34" i="24"/>
  <c r="K51" i="24" s="1"/>
  <c r="I13" i="19"/>
  <c r="I45" i="24"/>
  <c r="K47" i="19" l="1"/>
  <c r="K52" i="19" s="1"/>
  <c r="I47" i="19"/>
  <c r="I52" i="19" s="1"/>
  <c r="G47" i="19"/>
  <c r="E47" i="19"/>
  <c r="E52" i="19" s="1"/>
  <c r="G51" i="24"/>
  <c r="X51" i="24" s="1"/>
  <c r="G48" i="24"/>
  <c r="X48" i="24" s="1"/>
  <c r="Z45" i="24"/>
  <c r="I54" i="24"/>
  <c r="M51" i="24"/>
  <c r="AD51" i="24" s="1"/>
  <c r="M48" i="24"/>
  <c r="AB51" i="24"/>
  <c r="K45" i="24"/>
  <c r="K48" i="24"/>
  <c r="AB48" i="24" s="1"/>
  <c r="I48" i="24"/>
  <c r="I51" i="24"/>
  <c r="Z51" i="24" s="1"/>
  <c r="G54" i="24"/>
  <c r="X45" i="24"/>
  <c r="G26" i="23"/>
  <c r="G52" i="19" l="1"/>
  <c r="K102" i="19"/>
  <c r="I102" i="19"/>
  <c r="E102" i="19"/>
  <c r="O30" i="17"/>
  <c r="O32" i="17" s="1"/>
  <c r="G62" i="24"/>
  <c r="K62" i="24"/>
  <c r="AD48" i="24"/>
  <c r="M62" i="24"/>
  <c r="AB45" i="24"/>
  <c r="K54" i="24"/>
  <c r="AB54" i="24" s="1"/>
  <c r="Z48" i="24"/>
  <c r="I62" i="24"/>
  <c r="Z54" i="24"/>
  <c r="I57" i="24"/>
  <c r="Z57" i="24" s="1"/>
  <c r="Q30" i="17"/>
  <c r="Q32" i="17" s="1"/>
  <c r="G57" i="24"/>
  <c r="X57" i="24" s="1"/>
  <c r="X54" i="24"/>
  <c r="M129" i="23"/>
  <c r="K129" i="23"/>
  <c r="I129" i="23"/>
  <c r="G102" i="19" l="1"/>
  <c r="G106" i="19" s="1"/>
  <c r="K106" i="19"/>
  <c r="I106" i="19"/>
  <c r="E106" i="19"/>
  <c r="S30" i="17"/>
  <c r="W30" i="17" s="1"/>
  <c r="W32" i="17" s="1"/>
  <c r="A1" i="18"/>
  <c r="A1" i="19" s="1"/>
  <c r="M132" i="23"/>
  <c r="M85" i="23"/>
  <c r="M75" i="23"/>
  <c r="M40" i="23"/>
  <c r="M26" i="23"/>
  <c r="I132" i="23"/>
  <c r="I85" i="23"/>
  <c r="I75" i="23"/>
  <c r="I40" i="23"/>
  <c r="I26" i="23"/>
  <c r="A143" i="23"/>
  <c r="K132" i="23"/>
  <c r="A96" i="23"/>
  <c r="K85" i="23"/>
  <c r="G85" i="23"/>
  <c r="K75" i="23"/>
  <c r="G75" i="23"/>
  <c r="A52" i="23"/>
  <c r="A99" i="23" s="1"/>
  <c r="K40" i="23"/>
  <c r="G40" i="23"/>
  <c r="K26" i="23"/>
  <c r="K111" i="19" l="1"/>
  <c r="S32" i="17"/>
  <c r="I87" i="23"/>
  <c r="I134" i="23" s="1"/>
  <c r="M42" i="23"/>
  <c r="I42" i="23"/>
  <c r="K87" i="23"/>
  <c r="K134" i="23" s="1"/>
  <c r="M87" i="23"/>
  <c r="M134" i="23" s="1"/>
  <c r="G42" i="23"/>
  <c r="K42" i="23"/>
  <c r="G87" i="23"/>
  <c r="G134" i="23" s="1"/>
  <c r="M40" i="16" l="1"/>
  <c r="M42" i="16" s="1"/>
  <c r="K40" i="16"/>
  <c r="M21" i="16"/>
  <c r="M16" i="16"/>
  <c r="K16" i="16"/>
  <c r="K21" i="16"/>
  <c r="I40" i="16"/>
  <c r="I42" i="16" s="1"/>
  <c r="I21" i="16"/>
  <c r="I16" i="16"/>
  <c r="K42" i="16" l="1"/>
  <c r="M23" i="16"/>
  <c r="M30" i="16" s="1"/>
  <c r="K23" i="16"/>
  <c r="I23" i="16"/>
  <c r="I30" i="16" s="1"/>
  <c r="K30" i="16" l="1"/>
  <c r="I33" i="16"/>
  <c r="M33" i="16"/>
  <c r="M47" i="16" l="1"/>
  <c r="M61" i="16" s="1"/>
  <c r="K33" i="16"/>
  <c r="K47" i="16" s="1"/>
  <c r="K61" i="16" s="1"/>
  <c r="I44" i="16"/>
  <c r="I53" i="16" s="1"/>
  <c r="I47" i="16"/>
  <c r="I61" i="16" s="1"/>
  <c r="M50" i="16"/>
  <c r="M44" i="16"/>
  <c r="I50" i="16"/>
  <c r="K44" i="16" l="1"/>
  <c r="K53" i="16" s="1"/>
  <c r="K50" i="16"/>
  <c r="M53" i="16"/>
  <c r="A3" i="18"/>
  <c r="A3" i="19" l="1"/>
  <c r="A116" i="19" s="1"/>
  <c r="A57" i="19"/>
  <c r="G40" i="16" l="1"/>
  <c r="G42" i="16" l="1"/>
  <c r="G21" i="16"/>
  <c r="G16" i="16"/>
  <c r="G23" i="16" l="1"/>
  <c r="G30" i="16" s="1"/>
  <c r="G33" i="16" l="1"/>
  <c r="G47" i="16" s="1"/>
  <c r="G50" i="16" l="1"/>
  <c r="G61" i="16"/>
  <c r="G44" i="16"/>
  <c r="G53" i="16" s="1"/>
  <c r="G56" i="16" s="1"/>
  <c r="A55" i="19" l="1"/>
  <c r="A114" i="19" s="1"/>
  <c r="M56" i="16" l="1"/>
  <c r="K56" i="16"/>
  <c r="I56" i="16"/>
  <c r="K57" i="24"/>
  <c r="M57" i="24"/>
  <c r="AD57" i="24" s="1"/>
  <c r="M26" i="18" l="1"/>
  <c r="M28" i="18" s="1"/>
  <c r="AB57" i="24"/>
  <c r="O26" i="18" l="1"/>
  <c r="O28" i="18" s="1"/>
</calcChain>
</file>

<file path=xl/sharedStrings.xml><?xml version="1.0" encoding="utf-8"?>
<sst xmlns="http://schemas.openxmlformats.org/spreadsheetml/2006/main" count="520" uniqueCount="250">
  <si>
    <t>Notes</t>
  </si>
  <si>
    <t>Baht</t>
  </si>
  <si>
    <t>Assets</t>
  </si>
  <si>
    <t>Current assets</t>
  </si>
  <si>
    <t>Cash and cash equivalents</t>
  </si>
  <si>
    <t>Trade and other receivables</t>
  </si>
  <si>
    <t>Total current assets</t>
  </si>
  <si>
    <t>Non-current assets</t>
  </si>
  <si>
    <t>Total non-current assets</t>
  </si>
  <si>
    <t>Total assets</t>
  </si>
  <si>
    <t>……………………………………………………Director</t>
  </si>
  <si>
    <t>Current liabilities</t>
  </si>
  <si>
    <t>Trade and other payables</t>
  </si>
  <si>
    <t>Total current liabilities</t>
  </si>
  <si>
    <t>Non-current liabilities</t>
  </si>
  <si>
    <t>Employee benefit obligations</t>
  </si>
  <si>
    <t>Total non-current liabilities</t>
  </si>
  <si>
    <t>Total liabilities</t>
  </si>
  <si>
    <t>Share capital</t>
  </si>
  <si>
    <t xml:space="preserve">Authorised share capital </t>
  </si>
  <si>
    <t>Retained earnings</t>
  </si>
  <si>
    <t>Unappropriated</t>
  </si>
  <si>
    <t>Gross profit</t>
  </si>
  <si>
    <t>Selling expenses</t>
  </si>
  <si>
    <t>Administrative expenses</t>
  </si>
  <si>
    <t xml:space="preserve">Finance costs </t>
  </si>
  <si>
    <t>Income tax expense</t>
  </si>
  <si>
    <t>Short-term investments</t>
  </si>
  <si>
    <t>share capital</t>
  </si>
  <si>
    <t>Total</t>
  </si>
  <si>
    <t>Profit before income tax expense</t>
  </si>
  <si>
    <t>Income tax payable</t>
  </si>
  <si>
    <t>31 December</t>
  </si>
  <si>
    <t>Cash flows from operating activities</t>
  </si>
  <si>
    <t>Adjustments for:</t>
  </si>
  <si>
    <t>Depreciation of building and equipment</t>
  </si>
  <si>
    <t>Amortisation expenses</t>
  </si>
  <si>
    <t>Interest income</t>
  </si>
  <si>
    <t>Changes in operating assets and liabilities</t>
  </si>
  <si>
    <t>Cash flows from operations</t>
  </si>
  <si>
    <t>Cash flow from investing activities</t>
  </si>
  <si>
    <t>Purchases of property, plant and equipment</t>
  </si>
  <si>
    <t>Interest received</t>
  </si>
  <si>
    <t>Cash flows from financing activities</t>
  </si>
  <si>
    <t>Employee benefit expenses</t>
  </si>
  <si>
    <t>Consolidated</t>
  </si>
  <si>
    <t>financial information</t>
  </si>
  <si>
    <t>Unaudited</t>
  </si>
  <si>
    <t>Attributable to owners of the parent</t>
  </si>
  <si>
    <t>Issued and paid-up</t>
  </si>
  <si>
    <t>Long-term loans to related parties</t>
  </si>
  <si>
    <t>Other income</t>
  </si>
  <si>
    <t>Total equity</t>
  </si>
  <si>
    <t>Purchases of intangible assets</t>
  </si>
  <si>
    <t>interests</t>
  </si>
  <si>
    <t>owners of</t>
  </si>
  <si>
    <t>the parent</t>
  </si>
  <si>
    <t>Other comprehensive income</t>
  </si>
  <si>
    <t>subsequently to profit or loss</t>
  </si>
  <si>
    <t>Currency translation differences</t>
  </si>
  <si>
    <t xml:space="preserve">Total items that will be reclassified </t>
  </si>
  <si>
    <t>Profit attributable to:</t>
  </si>
  <si>
    <t xml:space="preserve">Owners of the parent </t>
  </si>
  <si>
    <t>Non-controlling interests</t>
  </si>
  <si>
    <t>Total comprehensive income attributable to:</t>
  </si>
  <si>
    <t>Earnings per share</t>
  </si>
  <si>
    <t>Separate</t>
  </si>
  <si>
    <t>Other non-current assets</t>
  </si>
  <si>
    <t>Equity</t>
  </si>
  <si>
    <t>Total liabilities and equity</t>
  </si>
  <si>
    <t>The accompanying notes are an integral part of this interim financial information</t>
  </si>
  <si>
    <t>Profit for the period</t>
  </si>
  <si>
    <t>Total comprehensive income for the period</t>
  </si>
  <si>
    <t>Cash and cash equivalents at the beginning of the period</t>
  </si>
  <si>
    <t>Cash and cash equivalents at the end of the period</t>
  </si>
  <si>
    <t>Property, plant and equipment</t>
  </si>
  <si>
    <t>Issued and paid-up share capital</t>
  </si>
  <si>
    <t>Net cash flows generated from operating activities</t>
  </si>
  <si>
    <t>paid-up</t>
  </si>
  <si>
    <t>Issued and</t>
  </si>
  <si>
    <t xml:space="preserve">   - trade and other receivables </t>
  </si>
  <si>
    <t xml:space="preserve">   - inventories</t>
  </si>
  <si>
    <t xml:space="preserve">   - other current assets</t>
  </si>
  <si>
    <t xml:space="preserve">   - other non-current assets</t>
  </si>
  <si>
    <t xml:space="preserve">   - trade and other payables</t>
  </si>
  <si>
    <t xml:space="preserve">   - other current liabilities</t>
  </si>
  <si>
    <t xml:space="preserve">Current portion of long-term loans </t>
  </si>
  <si>
    <t>to related parties</t>
  </si>
  <si>
    <t>Inventories</t>
  </si>
  <si>
    <t>Other current assets</t>
  </si>
  <si>
    <t>Deposit at bank pledged as collateral</t>
  </si>
  <si>
    <t xml:space="preserve">Investments in subsidiaries </t>
  </si>
  <si>
    <t>Intangible assets</t>
  </si>
  <si>
    <t>Deferred tax assets</t>
  </si>
  <si>
    <t>Liabilities and equity</t>
  </si>
  <si>
    <t>Other current liabilities</t>
  </si>
  <si>
    <t>Share premium account on issue of share</t>
  </si>
  <si>
    <t>Premium arising from business combination</t>
  </si>
  <si>
    <t>under common control</t>
  </si>
  <si>
    <t>common control</t>
  </si>
  <si>
    <t>account</t>
  </si>
  <si>
    <t>Revenues from hotel operations</t>
  </si>
  <si>
    <t>Premium arising</t>
  </si>
  <si>
    <t>Total revenue</t>
  </si>
  <si>
    <t>Cost of rendering hotel services</t>
  </si>
  <si>
    <t>Total cost</t>
  </si>
  <si>
    <t xml:space="preserve">Consolidated financial information (Unaudited) </t>
  </si>
  <si>
    <t>Long-term borrowings from related parties</t>
  </si>
  <si>
    <t>Current portion of long-term borrowings</t>
  </si>
  <si>
    <t>from related parties</t>
  </si>
  <si>
    <t>from financial institutions</t>
  </si>
  <si>
    <t>Cost of goods sold and rendering services</t>
  </si>
  <si>
    <t>Items that will be reclassified subsequently to profit or loss</t>
  </si>
  <si>
    <t xml:space="preserve">Seperate financial information  (Unaudited) </t>
  </si>
  <si>
    <t>Written off equipment</t>
  </si>
  <si>
    <t>income</t>
  </si>
  <si>
    <t>Other components of equity</t>
  </si>
  <si>
    <t>Other comprehensive</t>
  </si>
  <si>
    <t>Revenue from sales and rendering services</t>
  </si>
  <si>
    <t>from business</t>
  </si>
  <si>
    <t>combination under</t>
  </si>
  <si>
    <t>Share premium</t>
  </si>
  <si>
    <t>Finance costs</t>
  </si>
  <si>
    <t>2019</t>
  </si>
  <si>
    <t>Opening balance as at 1 January 2019</t>
  </si>
  <si>
    <r>
      <t xml:space="preserve">Statement of Cash Flows </t>
    </r>
    <r>
      <rPr>
        <sz val="9"/>
        <color theme="1"/>
        <rFont val="Arial"/>
        <family val="2"/>
      </rPr>
      <t>(Cont’d)</t>
    </r>
  </si>
  <si>
    <t xml:space="preserve">Appropriated </t>
  </si>
  <si>
    <t xml:space="preserve"> Legal reserve</t>
  </si>
  <si>
    <t>R&amp;B Food Supply Public Company Limited</t>
  </si>
  <si>
    <t>Appropriated</t>
  </si>
  <si>
    <t>Appropriated for</t>
  </si>
  <si>
    <t>legal reserve</t>
  </si>
  <si>
    <t>Proceeds from promissory notes</t>
  </si>
  <si>
    <t>Statement of Comprehensive Income</t>
  </si>
  <si>
    <t>Statement of Changes in Equity</t>
  </si>
  <si>
    <t xml:space="preserve">Statement of Cash Flows </t>
  </si>
  <si>
    <t>Account receivable from selling machinery &amp; equipment</t>
  </si>
  <si>
    <t>Opening balance as at 1 January 2020</t>
  </si>
  <si>
    <t>2020</t>
  </si>
  <si>
    <t>Statement of Financial Position</t>
  </si>
  <si>
    <t xml:space="preserve"> financial statements</t>
  </si>
  <si>
    <t>Investment properties</t>
  </si>
  <si>
    <t>The accompanying notes are an integral part of these consolidated and company financial statements.</t>
  </si>
  <si>
    <r>
      <t xml:space="preserve">Statement of Financial Position </t>
    </r>
    <r>
      <rPr>
        <sz val="9"/>
        <rFont val="Arial"/>
        <family val="2"/>
      </rPr>
      <t>(Cont’d)</t>
    </r>
  </si>
  <si>
    <t xml:space="preserve">Long-term borrowings from </t>
  </si>
  <si>
    <t>financial institutions</t>
  </si>
  <si>
    <t xml:space="preserve">Ordinary shares, 2,000,000,000 shares </t>
  </si>
  <si>
    <t>of par Baht 1 each</t>
  </si>
  <si>
    <t xml:space="preserve">of paid-up Baht 1 each </t>
  </si>
  <si>
    <t xml:space="preserve">Total equity attributable to owners </t>
  </si>
  <si>
    <t>of the parent</t>
  </si>
  <si>
    <t>Current portion of lease liabilities</t>
  </si>
  <si>
    <t>Lease liabilities</t>
  </si>
  <si>
    <t>Right-of-use assets</t>
  </si>
  <si>
    <r>
      <t xml:space="preserve">Statement of Changes in Equity </t>
    </r>
    <r>
      <rPr>
        <sz val="9"/>
        <color theme="1"/>
        <rFont val="Arial"/>
        <family val="2"/>
      </rPr>
      <t>(Cont’d)</t>
    </r>
  </si>
  <si>
    <t>Translation of</t>
  </si>
  <si>
    <t>Audited</t>
  </si>
  <si>
    <t xml:space="preserve">Other comprehensive loss for the period </t>
  </si>
  <si>
    <t xml:space="preserve">Basic earnings per share attributable </t>
  </si>
  <si>
    <t>to owners of the parent (Baht)</t>
  </si>
  <si>
    <t>Note</t>
  </si>
  <si>
    <t xml:space="preserve">Financial assets measured </t>
  </si>
  <si>
    <t>at amortised cost</t>
  </si>
  <si>
    <t xml:space="preserve"> financial information</t>
  </si>
  <si>
    <t>Dividend income</t>
  </si>
  <si>
    <t>Appropriated for legal reserve</t>
  </si>
  <si>
    <t xml:space="preserve">Dividends </t>
  </si>
  <si>
    <t xml:space="preserve">Appropriated for legal reserve </t>
  </si>
  <si>
    <t xml:space="preserve">Depreciation of building and building </t>
  </si>
  <si>
    <t xml:space="preserve">   improvement from investment property</t>
  </si>
  <si>
    <t>Impairment charge</t>
  </si>
  <si>
    <t>Dividends income</t>
  </si>
  <si>
    <r>
      <rPr>
        <u/>
        <sz val="8"/>
        <rFont val="Arial"/>
        <family val="2"/>
      </rPr>
      <t>Less</t>
    </r>
    <r>
      <rPr>
        <sz val="8"/>
        <rFont val="Arial"/>
        <family val="2"/>
      </rPr>
      <t xml:space="preserve">  employee benefit paid</t>
    </r>
  </si>
  <si>
    <r>
      <t>Less</t>
    </r>
    <r>
      <rPr>
        <sz val="8"/>
        <rFont val="Arial"/>
        <family val="2"/>
      </rPr>
      <t xml:space="preserve">  interest paid</t>
    </r>
  </si>
  <si>
    <r>
      <t>Less</t>
    </r>
    <r>
      <rPr>
        <sz val="8"/>
        <rFont val="Arial"/>
        <family val="2"/>
      </rPr>
      <t xml:space="preserve">  income tax paid</t>
    </r>
  </si>
  <si>
    <t xml:space="preserve">Proceeds from disposals of property, plant </t>
  </si>
  <si>
    <t>and equipment</t>
  </si>
  <si>
    <t xml:space="preserve">Acquisition of subsidiary, net of cash  acquired
</t>
  </si>
  <si>
    <t>Dividends received</t>
  </si>
  <si>
    <t>Payment from promissory notes</t>
  </si>
  <si>
    <t>Dividend paid</t>
  </si>
  <si>
    <t>Net cash flows used in financing activities</t>
  </si>
  <si>
    <t>Exchange gains (loss) on cash and cash equivalents</t>
  </si>
  <si>
    <t>Non-cash items</t>
  </si>
  <si>
    <t>Transfers from Land to investment property</t>
  </si>
  <si>
    <t>Retrospective adjustments from adoption of new</t>
  </si>
  <si>
    <t>financial reporting standards</t>
  </si>
  <si>
    <t>Opening balance at 1 January 2020 - restated</t>
  </si>
  <si>
    <t>Net impairment losses on financial assets</t>
  </si>
  <si>
    <t>Depreciation of right-of-use assets</t>
  </si>
  <si>
    <t>Purchases of right-of-use assets</t>
  </si>
  <si>
    <t>Proceeds from short-term investments</t>
  </si>
  <si>
    <t>Increase in right-of-use assets transferred from</t>
  </si>
  <si>
    <t>Increase in right-of-use assets from existing lease</t>
  </si>
  <si>
    <t>Adjusted the beginning balance of accrued lease</t>
  </si>
  <si>
    <t>to right-of-use assets</t>
  </si>
  <si>
    <t>Payment of investment property</t>
  </si>
  <si>
    <t>Proceeds of rental income from investment property</t>
  </si>
  <si>
    <t>Expense from investment property</t>
  </si>
  <si>
    <t>Rental income from investment property</t>
  </si>
  <si>
    <t>Repayments on lease liabilities</t>
  </si>
  <si>
    <t>Lease modification</t>
  </si>
  <si>
    <t>Rental income on a straight line basis</t>
  </si>
  <si>
    <t xml:space="preserve">Reclassification investment in subsidiary to loan to </t>
  </si>
  <si>
    <t>related parties</t>
  </si>
  <si>
    <t>(Reversal) Allowance for doubtful accounts</t>
  </si>
  <si>
    <t>Decrease in value of inventories (Reversal)</t>
  </si>
  <si>
    <t>Unrealised loss (gain) on exchange rate</t>
  </si>
  <si>
    <t>Net cash flows used (from) in investing activities</t>
  </si>
  <si>
    <t xml:space="preserve">Long-term loans made to related parties </t>
  </si>
  <si>
    <t xml:space="preserve">Other comprehensive income (loss) for the period </t>
  </si>
  <si>
    <t>Net (decrease) increase in cash and cash equivalents</t>
  </si>
  <si>
    <t>As at 30 September 2020</t>
  </si>
  <si>
    <t>For the three-month period ended 30 September 2020</t>
  </si>
  <si>
    <t>For the nine-month period ended 30 September 2020</t>
  </si>
  <si>
    <t>30 September</t>
  </si>
  <si>
    <t>Closing balance as at 30 September 2019</t>
  </si>
  <si>
    <t>Closing balance as at 30 September 2020</t>
  </si>
  <si>
    <t>Purchase of short-term investments</t>
  </si>
  <si>
    <t>Short-term made to related parties</t>
  </si>
  <si>
    <t>Proceed on long term loans to related parties</t>
  </si>
  <si>
    <t>30 June</t>
  </si>
  <si>
    <t>5, 14</t>
  </si>
  <si>
    <t>16, 24</t>
  </si>
  <si>
    <t>Bank overdrafts at the end of the period</t>
  </si>
  <si>
    <t>Inventories destruction</t>
  </si>
  <si>
    <t>Difference from rental reduction</t>
  </si>
  <si>
    <t>(Gain) Loss on disposals of equipment</t>
  </si>
  <si>
    <t>Non-controlling</t>
  </si>
  <si>
    <t>for legal reserve</t>
  </si>
  <si>
    <t>property, plant and equipment under lease agreements</t>
  </si>
  <si>
    <t>(Reversal) depreciation of right-of-use assets</t>
  </si>
  <si>
    <t xml:space="preserve">   from rental reduction</t>
  </si>
  <si>
    <t xml:space="preserve">(Reversal) Allowance for </t>
  </si>
  <si>
    <t xml:space="preserve">   inventory obsolescence</t>
  </si>
  <si>
    <t xml:space="preserve">   at amortised cost</t>
  </si>
  <si>
    <t xml:space="preserve">Purchases of financial assets measured </t>
  </si>
  <si>
    <t>Proceeds from financial assets measured</t>
  </si>
  <si>
    <t>Payment on long-term borrowings from</t>
  </si>
  <si>
    <t xml:space="preserve">Payment on long-term borrowings </t>
  </si>
  <si>
    <t xml:space="preserve">from related parties </t>
  </si>
  <si>
    <t>Increase in investment in a subsidiary from</t>
  </si>
  <si>
    <t xml:space="preserve"> to related parties due to first time adoption</t>
  </si>
  <si>
    <t>initial recognition at fair value of loans</t>
  </si>
  <si>
    <t>of financial reporting standards relating</t>
  </si>
  <si>
    <t xml:space="preserve">to financial instruments </t>
  </si>
  <si>
    <t xml:space="preserve">(Decrease) Increase in accounts payable from </t>
  </si>
  <si>
    <t>property, plant and equipment purchased</t>
  </si>
  <si>
    <t>Increase in accounts payable from</t>
  </si>
  <si>
    <t>intangible assets purchased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</si>
</sst>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3" formatCode="_-* #,##0.00_-;\-* #,##0.00_-;_-* &quot;-&quot;??_-;_-@_-"/>
    <numFmt numFmtId="164" formatCode="_(* #,##0.00_);_(* \(#,##0.00\);_(* &quot;-&quot;??_);_(@_)"/>
    <numFmt numFmtId="165" formatCode="#,##0;\(#,##0\);&quot;-&quot;;@"/>
    <numFmt numFmtId="166" formatCode="#,##0;\(#,##0\)"/>
    <numFmt numFmtId="167" formatCode="#,##0.00;\(#,##0.00\);&quot;-&quot;;@"/>
  </numFmts>
  <fonts count="13" x14ac:knownFonts="1">
    <font>
      <sz val="16"/>
      <color theme="1"/>
      <name val="AngsanaUPC"/>
      <family val="2"/>
      <charset val="22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sz val="9"/>
      <name val="Arial"/>
      <family val="2"/>
    </font>
    <font>
      <sz val="16"/>
      <color theme="1"/>
      <name val="AngsanaUPC"/>
      <family val="2"/>
      <charset val="222"/>
    </font>
    <font>
      <b/>
      <sz val="9"/>
      <name val="Arial"/>
      <family val="2"/>
    </font>
    <font>
      <u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u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283">
    <xf numFmtId="0" fontId="0" fillId="0" borderId="0" xfId="0"/>
    <xf numFmtId="165" fontId="2" fillId="0" borderId="0" xfId="0" applyNumberFormat="1" applyFont="1" applyFill="1" applyAlignment="1">
      <alignment vertical="center"/>
    </xf>
    <xf numFmtId="0" fontId="1" fillId="0" borderId="3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165" fontId="2" fillId="0" borderId="3" xfId="0" applyNumberFormat="1" applyFont="1" applyFill="1" applyBorder="1" applyAlignment="1">
      <alignment vertical="center"/>
    </xf>
    <xf numFmtId="165" fontId="1" fillId="0" borderId="0" xfId="0" quotePrefix="1" applyNumberFormat="1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165" fontId="2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vertical="center"/>
    </xf>
    <xf numFmtId="166" fontId="1" fillId="0" borderId="0" xfId="0" applyNumberFormat="1" applyFont="1" applyFill="1" applyAlignment="1">
      <alignment horizontal="left" vertical="center"/>
    </xf>
    <xf numFmtId="166" fontId="1" fillId="0" borderId="0" xfId="0" quotePrefix="1" applyNumberFormat="1" applyFont="1" applyFill="1" applyAlignment="1">
      <alignment horizontal="left" vertical="center"/>
    </xf>
    <xf numFmtId="166" fontId="1" fillId="0" borderId="3" xfId="0" applyNumberFormat="1" applyFont="1" applyFill="1" applyBorder="1" applyAlignment="1">
      <alignment horizontal="left" vertical="center"/>
    </xf>
    <xf numFmtId="166" fontId="1" fillId="0" borderId="0" xfId="0" applyNumberFormat="1" applyFont="1" applyFill="1" applyBorder="1" applyAlignment="1">
      <alignment horizontal="left" vertical="center"/>
    </xf>
    <xf numFmtId="166" fontId="2" fillId="0" borderId="3" xfId="0" applyNumberFormat="1" applyFont="1" applyFill="1" applyBorder="1" applyAlignment="1">
      <alignment vertical="center"/>
    </xf>
    <xf numFmtId="166" fontId="2" fillId="0" borderId="3" xfId="0" applyNumberFormat="1" applyFont="1" applyFill="1" applyBorder="1" applyAlignment="1">
      <alignment horizontal="left" vertical="center"/>
    </xf>
    <xf numFmtId="166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165" fontId="2" fillId="0" borderId="3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165" fontId="1" fillId="0" borderId="0" xfId="0" applyNumberFormat="1" applyFont="1" applyAlignment="1">
      <alignment horizontal="right" vertical="center"/>
    </xf>
    <xf numFmtId="165" fontId="1" fillId="0" borderId="3" xfId="0" applyNumberFormat="1" applyFont="1" applyBorder="1" applyAlignment="1">
      <alignment horizontal="right" vertical="center"/>
    </xf>
    <xf numFmtId="165" fontId="1" fillId="0" borderId="0" xfId="0" applyNumberFormat="1" applyFont="1" applyBorder="1" applyAlignment="1">
      <alignment vertical="center"/>
    </xf>
    <xf numFmtId="0" fontId="1" fillId="0" borderId="0" xfId="0" quotePrefix="1" applyFont="1" applyAlignment="1">
      <alignment vertical="center"/>
    </xf>
    <xf numFmtId="165" fontId="1" fillId="0" borderId="0" xfId="0" applyNumberFormat="1" applyFont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vertical="center"/>
    </xf>
    <xf numFmtId="165" fontId="3" fillId="0" borderId="3" xfId="0" applyNumberFormat="1" applyFont="1" applyFill="1" applyBorder="1" applyAlignment="1">
      <alignment horizontal="right" vertical="center"/>
    </xf>
    <xf numFmtId="165" fontId="3" fillId="0" borderId="0" xfId="0" applyNumberFormat="1" applyFont="1" applyFill="1" applyAlignment="1">
      <alignment horizontal="right" vertical="center"/>
    </xf>
    <xf numFmtId="165" fontId="4" fillId="0" borderId="0" xfId="0" applyNumberFormat="1" applyFont="1" applyFill="1" applyBorder="1" applyAlignment="1">
      <alignment vertical="center"/>
    </xf>
    <xf numFmtId="165" fontId="4" fillId="0" borderId="3" xfId="0" applyNumberFormat="1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4" fillId="0" borderId="4" xfId="0" applyNumberFormat="1" applyFont="1" applyFill="1" applyBorder="1" applyAlignment="1">
      <alignment vertical="center"/>
    </xf>
    <xf numFmtId="165" fontId="4" fillId="0" borderId="0" xfId="0" applyNumberFormat="1" applyFont="1" applyFill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165" fontId="3" fillId="0" borderId="0" xfId="0" quotePrefix="1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165" fontId="3" fillId="0" borderId="0" xfId="0" applyNumberFormat="1" applyFont="1" applyFill="1" applyAlignment="1">
      <alignment vertical="center"/>
    </xf>
    <xf numFmtId="165" fontId="4" fillId="0" borderId="0" xfId="0" quotePrefix="1" applyNumberFormat="1" applyFont="1" applyFill="1" applyBorder="1" applyAlignment="1">
      <alignment vertical="center"/>
    </xf>
    <xf numFmtId="165" fontId="4" fillId="0" borderId="4" xfId="0" quotePrefix="1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167" fontId="4" fillId="0" borderId="4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6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166" fontId="4" fillId="0" borderId="0" xfId="0" applyNumberFormat="1" applyFont="1" applyFill="1" applyAlignment="1">
      <alignment vertical="center"/>
    </xf>
    <xf numFmtId="166" fontId="3" fillId="0" borderId="0" xfId="0" applyNumberFormat="1" applyFont="1" applyFill="1" applyAlignment="1">
      <alignment horizontal="right" vertical="center"/>
    </xf>
    <xf numFmtId="166" fontId="4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165" fontId="6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0" borderId="3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6" fillId="0" borderId="3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9" fillId="0" borderId="0" xfId="0" quotePrefix="1" applyFont="1" applyFill="1" applyAlignment="1">
      <alignment horizontal="left" vertical="center"/>
    </xf>
    <xf numFmtId="165" fontId="8" fillId="0" borderId="0" xfId="0" quotePrefix="1" applyNumberFormat="1" applyFont="1" applyFill="1" applyAlignment="1">
      <alignment horizontal="right" vertical="center"/>
    </xf>
    <xf numFmtId="0" fontId="8" fillId="0" borderId="0" xfId="0" quotePrefix="1" applyFont="1" applyFill="1" applyAlignment="1">
      <alignment vertical="center"/>
    </xf>
    <xf numFmtId="165" fontId="8" fillId="0" borderId="3" xfId="0" applyNumberFormat="1" applyFont="1" applyFill="1" applyBorder="1" applyAlignment="1">
      <alignment horizontal="right" vertical="center"/>
    </xf>
    <xf numFmtId="165" fontId="8" fillId="0" borderId="0" xfId="0" applyNumberFormat="1" applyFont="1" applyFill="1" applyBorder="1" applyAlignment="1">
      <alignment horizontal="right" vertical="center"/>
    </xf>
    <xf numFmtId="165" fontId="8" fillId="2" borderId="0" xfId="0" quotePrefix="1" applyNumberFormat="1" applyFont="1" applyFill="1" applyBorder="1" applyAlignment="1">
      <alignment horizontal="right" vertical="center"/>
    </xf>
    <xf numFmtId="165" fontId="8" fillId="0" borderId="0" xfId="0" quotePrefix="1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left" vertical="center"/>
    </xf>
    <xf numFmtId="0" fontId="8" fillId="0" borderId="0" xfId="0" quotePrefix="1" applyFont="1" applyFill="1" applyAlignment="1">
      <alignment horizontal="right" vertical="center"/>
    </xf>
    <xf numFmtId="0" fontId="6" fillId="0" borderId="0" xfId="0" quotePrefix="1" applyFont="1" applyFill="1" applyAlignment="1">
      <alignment horizontal="left" vertical="center"/>
    </xf>
    <xf numFmtId="165" fontId="6" fillId="2" borderId="3" xfId="0" applyNumberFormat="1" applyFont="1" applyFill="1" applyBorder="1" applyAlignment="1">
      <alignment horizontal="right" vertical="center"/>
    </xf>
    <xf numFmtId="165" fontId="6" fillId="0" borderId="3" xfId="0" applyNumberFormat="1" applyFont="1" applyFill="1" applyBorder="1" applyAlignment="1">
      <alignment horizontal="right" vertical="center"/>
    </xf>
    <xf numFmtId="0" fontId="6" fillId="0" borderId="0" xfId="0" applyFont="1" applyAlignment="1">
      <alignment vertical="center"/>
    </xf>
    <xf numFmtId="165" fontId="6" fillId="2" borderId="4" xfId="0" applyNumberFormat="1" applyFont="1" applyFill="1" applyBorder="1" applyAlignment="1">
      <alignment horizontal="right" vertical="center"/>
    </xf>
    <xf numFmtId="165" fontId="6" fillId="0" borderId="4" xfId="0" applyNumberFormat="1" applyFont="1" applyFill="1" applyBorder="1" applyAlignment="1">
      <alignment horizontal="right" vertical="center"/>
    </xf>
    <xf numFmtId="165" fontId="6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65" fontId="8" fillId="2" borderId="0" xfId="0" applyNumberFormat="1" applyFont="1" applyFill="1" applyBorder="1" applyAlignment="1">
      <alignment horizontal="right" vertical="center"/>
    </xf>
    <xf numFmtId="165" fontId="6" fillId="2" borderId="0" xfId="0" applyNumberFormat="1" applyFont="1" applyFill="1" applyAlignment="1">
      <alignment vertical="center"/>
    </xf>
    <xf numFmtId="165" fontId="6" fillId="2" borderId="3" xfId="0" applyNumberFormat="1" applyFont="1" applyFill="1" applyBorder="1" applyAlignment="1">
      <alignment vertical="center"/>
    </xf>
    <xf numFmtId="165" fontId="6" fillId="2" borderId="0" xfId="0" applyNumberFormat="1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165" fontId="6" fillId="2" borderId="4" xfId="0" applyNumberFormat="1" applyFont="1" applyFill="1" applyBorder="1" applyAlignment="1">
      <alignment vertical="center"/>
    </xf>
    <xf numFmtId="165" fontId="6" fillId="0" borderId="4" xfId="0" applyNumberFormat="1" applyFont="1" applyFill="1" applyBorder="1" applyAlignment="1">
      <alignment vertical="center"/>
    </xf>
    <xf numFmtId="164" fontId="6" fillId="0" borderId="3" xfId="0" applyNumberFormat="1" applyFont="1" applyFill="1" applyBorder="1" applyAlignment="1">
      <alignment vertical="center"/>
    </xf>
    <xf numFmtId="165" fontId="4" fillId="2" borderId="0" xfId="0" applyNumberFormat="1" applyFont="1" applyFill="1" applyBorder="1" applyAlignment="1">
      <alignment horizontal="right" vertical="center"/>
    </xf>
    <xf numFmtId="165" fontId="4" fillId="2" borderId="3" xfId="0" applyNumberFormat="1" applyFont="1" applyFill="1" applyBorder="1" applyAlignment="1">
      <alignment horizontal="right" vertical="center"/>
    </xf>
    <xf numFmtId="165" fontId="4" fillId="2" borderId="0" xfId="0" applyNumberFormat="1" applyFont="1" applyFill="1" applyAlignment="1">
      <alignment vertical="center"/>
    </xf>
    <xf numFmtId="165" fontId="4" fillId="2" borderId="0" xfId="0" quotePrefix="1" applyNumberFormat="1" applyFont="1" applyFill="1" applyBorder="1" applyAlignment="1">
      <alignment vertical="center"/>
    </xf>
    <xf numFmtId="165" fontId="4" fillId="2" borderId="0" xfId="0" applyNumberFormat="1" applyFont="1" applyFill="1" applyBorder="1" applyAlignment="1">
      <alignment vertical="center"/>
    </xf>
    <xf numFmtId="165" fontId="4" fillId="2" borderId="4" xfId="0" quotePrefix="1" applyNumberFormat="1" applyFont="1" applyFill="1" applyBorder="1" applyAlignment="1">
      <alignment vertical="center"/>
    </xf>
    <xf numFmtId="165" fontId="4" fillId="2" borderId="3" xfId="0" applyNumberFormat="1" applyFont="1" applyFill="1" applyBorder="1" applyAlignment="1">
      <alignment vertical="center"/>
    </xf>
    <xf numFmtId="165" fontId="4" fillId="2" borderId="4" xfId="0" applyNumberFormat="1" applyFont="1" applyFill="1" applyBorder="1" applyAlignment="1">
      <alignment vertical="center"/>
    </xf>
    <xf numFmtId="167" fontId="4" fillId="2" borderId="4" xfId="0" applyNumberFormat="1" applyFont="1" applyFill="1" applyBorder="1" applyAlignment="1">
      <alignment vertical="center"/>
    </xf>
    <xf numFmtId="165" fontId="4" fillId="2" borderId="0" xfId="0" applyNumberFormat="1" applyFont="1" applyFill="1" applyAlignment="1">
      <alignment horizontal="right" vertical="center"/>
    </xf>
    <xf numFmtId="166" fontId="4" fillId="0" borderId="0" xfId="0" quotePrefix="1" applyNumberFormat="1" applyFont="1" applyFill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165" fontId="4" fillId="0" borderId="3" xfId="0" applyNumberFormat="1" applyFont="1" applyBorder="1" applyAlignment="1">
      <alignment vertical="center"/>
    </xf>
    <xf numFmtId="165" fontId="3" fillId="0" borderId="2" xfId="0" applyNumberFormat="1" applyFont="1" applyBorder="1" applyAlignment="1">
      <alignment vertical="center"/>
    </xf>
    <xf numFmtId="165" fontId="3" fillId="0" borderId="0" xfId="0" applyNumberFormat="1" applyFont="1" applyBorder="1" applyAlignment="1">
      <alignment vertical="center"/>
    </xf>
    <xf numFmtId="165" fontId="3" fillId="0" borderId="2" xfId="0" applyNumberFormat="1" applyFont="1" applyFill="1" applyBorder="1" applyAlignment="1">
      <alignment horizontal="right" vertical="center"/>
    </xf>
    <xf numFmtId="165" fontId="3" fillId="0" borderId="0" xfId="0" applyNumberFormat="1" applyFont="1" applyAlignment="1">
      <alignment horizontal="right" vertical="center"/>
    </xf>
    <xf numFmtId="165" fontId="3" fillId="0" borderId="0" xfId="0" applyNumberFormat="1" applyFont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3" fillId="0" borderId="0" xfId="0" applyNumberFormat="1" applyFont="1" applyBorder="1" applyAlignment="1">
      <alignment horizontal="right" vertical="center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65" fontId="3" fillId="0" borderId="3" xfId="0" applyNumberFormat="1" applyFont="1" applyBorder="1" applyAlignment="1">
      <alignment horizontal="right" vertical="center"/>
    </xf>
    <xf numFmtId="0" fontId="3" fillId="0" borderId="0" xfId="0" quotePrefix="1" applyFont="1" applyAlignment="1">
      <alignment vertical="center"/>
    </xf>
    <xf numFmtId="165" fontId="2" fillId="0" borderId="0" xfId="0" applyNumberFormat="1" applyFont="1" applyFill="1" applyBorder="1" applyAlignment="1">
      <alignment horizontal="right" vertical="center"/>
    </xf>
    <xf numFmtId="165" fontId="8" fillId="0" borderId="0" xfId="0" applyNumberFormat="1" applyFont="1" applyFill="1" applyBorder="1" applyAlignment="1">
      <alignment horizontal="center" vertical="center"/>
    </xf>
    <xf numFmtId="167" fontId="4" fillId="2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6" fillId="0" borderId="0" xfId="0" applyNumberFormat="1" applyFont="1" applyFill="1" applyAlignment="1">
      <alignment horizontal="right" vertical="center"/>
    </xf>
    <xf numFmtId="165" fontId="6" fillId="2" borderId="0" xfId="0" applyNumberFormat="1" applyFont="1" applyFill="1" applyAlignment="1">
      <alignment horizontal="right" vertical="center"/>
    </xf>
    <xf numFmtId="165" fontId="6" fillId="2" borderId="0" xfId="0" applyNumberFormat="1" applyFont="1" applyFill="1" applyBorder="1" applyAlignment="1">
      <alignment horizontal="right" vertical="center"/>
    </xf>
    <xf numFmtId="165" fontId="6" fillId="0" borderId="0" xfId="0" applyNumberFormat="1" applyFont="1" applyAlignment="1">
      <alignment horizontal="center" vertical="center"/>
    </xf>
    <xf numFmtId="0" fontId="2" fillId="0" borderId="0" xfId="0" applyFont="1"/>
    <xf numFmtId="165" fontId="11" fillId="2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Alignment="1">
      <alignment vertical="center"/>
    </xf>
    <xf numFmtId="43" fontId="11" fillId="0" borderId="0" xfId="0" applyNumberFormat="1" applyFont="1" applyFill="1" applyAlignment="1">
      <alignment horizontal="right" vertical="center"/>
    </xf>
    <xf numFmtId="165" fontId="11" fillId="2" borderId="3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vertical="center"/>
    </xf>
    <xf numFmtId="165" fontId="11" fillId="2" borderId="0" xfId="0" applyNumberFormat="1" applyFont="1" applyFill="1" applyAlignment="1">
      <alignment vertical="center"/>
    </xf>
    <xf numFmtId="0" fontId="11" fillId="0" borderId="0" xfId="0" applyFont="1" applyFill="1" applyAlignment="1">
      <alignment vertical="center"/>
    </xf>
    <xf numFmtId="165" fontId="11" fillId="0" borderId="3" xfId="0" applyNumberFormat="1" applyFont="1" applyFill="1" applyBorder="1" applyAlignment="1">
      <alignment horizontal="right" vertical="center"/>
    </xf>
    <xf numFmtId="165" fontId="11" fillId="2" borderId="3" xfId="0" applyNumberFormat="1" applyFont="1" applyFill="1" applyBorder="1" applyAlignment="1">
      <alignment vertical="center"/>
    </xf>
    <xf numFmtId="165" fontId="11" fillId="0" borderId="3" xfId="0" applyNumberFormat="1" applyFont="1" applyFill="1" applyBorder="1" applyAlignment="1">
      <alignment vertical="center"/>
    </xf>
    <xf numFmtId="165" fontId="11" fillId="0" borderId="0" xfId="0" applyNumberFormat="1" applyFont="1" applyFill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10" fillId="0" borderId="0" xfId="0" quotePrefix="1" applyFont="1" applyFill="1" applyAlignment="1">
      <alignment vertical="center"/>
    </xf>
    <xf numFmtId="165" fontId="11" fillId="2" borderId="0" xfId="0" applyNumberFormat="1" applyFont="1" applyFill="1" applyBorder="1" applyAlignment="1">
      <alignment vertical="center"/>
    </xf>
    <xf numFmtId="165" fontId="11" fillId="2" borderId="0" xfId="0" quotePrefix="1" applyNumberFormat="1" applyFont="1" applyFill="1" applyBorder="1" applyAlignment="1">
      <alignment horizontal="center" vertical="center"/>
    </xf>
    <xf numFmtId="165" fontId="11" fillId="0" borderId="0" xfId="0" quotePrefix="1" applyNumberFormat="1" applyFont="1" applyFill="1" applyBorder="1" applyAlignment="1">
      <alignment horizontal="center" vertical="center"/>
    </xf>
    <xf numFmtId="165" fontId="11" fillId="2" borderId="4" xfId="0" applyNumberFormat="1" applyFont="1" applyFill="1" applyBorder="1" applyAlignment="1">
      <alignment vertical="center"/>
    </xf>
    <xf numFmtId="165" fontId="11" fillId="0" borderId="4" xfId="0" applyNumberFormat="1" applyFont="1" applyFill="1" applyBorder="1" applyAlignment="1">
      <alignment vertical="center"/>
    </xf>
    <xf numFmtId="165" fontId="6" fillId="2" borderId="0" xfId="0" quotePrefix="1" applyNumberFormat="1" applyFont="1" applyFill="1" applyBorder="1" applyAlignment="1">
      <alignment horizontal="center" vertical="center"/>
    </xf>
    <xf numFmtId="165" fontId="6" fillId="0" borderId="0" xfId="0" quotePrefix="1" applyNumberFormat="1" applyFont="1" applyFill="1" applyBorder="1" applyAlignment="1">
      <alignment horizontal="center" vertical="center"/>
    </xf>
    <xf numFmtId="0" fontId="10" fillId="0" borderId="0" xfId="0" quotePrefix="1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right" vertical="center"/>
    </xf>
    <xf numFmtId="166" fontId="10" fillId="0" borderId="0" xfId="0" applyNumberFormat="1" applyFont="1" applyFill="1" applyAlignment="1">
      <alignment horizontal="left" vertical="center"/>
    </xf>
    <xf numFmtId="166" fontId="11" fillId="0" borderId="0" xfId="0" applyNumberFormat="1" applyFont="1" applyFill="1" applyAlignment="1">
      <alignment horizontal="left" vertical="center"/>
    </xf>
    <xf numFmtId="0" fontId="11" fillId="2" borderId="0" xfId="0" applyFont="1" applyFill="1" applyAlignment="1">
      <alignment vertical="center"/>
    </xf>
    <xf numFmtId="165" fontId="11" fillId="2" borderId="0" xfId="0" applyNumberFormat="1" applyFont="1" applyFill="1" applyBorder="1" applyAlignment="1">
      <alignment horizontal="right" vertical="center" wrapText="1"/>
    </xf>
    <xf numFmtId="165" fontId="11" fillId="0" borderId="0" xfId="0" applyNumberFormat="1" applyFont="1" applyFill="1" applyBorder="1" applyAlignment="1">
      <alignment horizontal="right" vertical="center" wrapText="1"/>
    </xf>
    <xf numFmtId="166" fontId="11" fillId="0" borderId="0" xfId="0" applyNumberFormat="1" applyFont="1" applyFill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Alignment="1">
      <alignment vertical="center"/>
    </xf>
    <xf numFmtId="0" fontId="11" fillId="0" borderId="0" xfId="0" quotePrefix="1" applyFont="1" applyFill="1" applyAlignment="1">
      <alignment vertical="center"/>
    </xf>
    <xf numFmtId="165" fontId="11" fillId="2" borderId="3" xfId="0" applyNumberFormat="1" applyFont="1" applyFill="1" applyBorder="1" applyAlignment="1">
      <alignment horizontal="right" vertical="center" wrapText="1"/>
    </xf>
    <xf numFmtId="165" fontId="11" fillId="0" borderId="3" xfId="0" applyNumberFormat="1" applyFont="1" applyFill="1" applyBorder="1" applyAlignment="1">
      <alignment horizontal="right" vertical="center" wrapText="1"/>
    </xf>
    <xf numFmtId="165" fontId="11" fillId="0" borderId="0" xfId="0" applyNumberFormat="1" applyFont="1" applyFill="1" applyAlignment="1">
      <alignment horizontal="right" vertical="center" wrapText="1"/>
    </xf>
    <xf numFmtId="0" fontId="12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166" fontId="11" fillId="0" borderId="0" xfId="0" applyNumberFormat="1" applyFont="1" applyFill="1" applyBorder="1" applyAlignment="1">
      <alignment horizontal="center" vertical="center"/>
    </xf>
    <xf numFmtId="165" fontId="11" fillId="2" borderId="0" xfId="0" quotePrefix="1" applyNumberFormat="1" applyFont="1" applyFill="1" applyBorder="1" applyAlignment="1">
      <alignment horizontal="right" vertical="center"/>
    </xf>
    <xf numFmtId="165" fontId="11" fillId="0" borderId="0" xfId="0" quotePrefix="1" applyNumberFormat="1" applyFont="1" applyFill="1" applyBorder="1" applyAlignment="1">
      <alignment horizontal="right" vertical="center"/>
    </xf>
    <xf numFmtId="166" fontId="11" fillId="0" borderId="0" xfId="0" applyNumberFormat="1" applyFont="1" applyFill="1" applyBorder="1" applyAlignment="1">
      <alignment horizontal="left" vertical="center"/>
    </xf>
    <xf numFmtId="165" fontId="11" fillId="2" borderId="2" xfId="0" applyNumberFormat="1" applyFont="1" applyFill="1" applyBorder="1" applyAlignment="1">
      <alignment horizontal="right" vertical="center"/>
    </xf>
    <xf numFmtId="165" fontId="11" fillId="0" borderId="2" xfId="0" applyNumberFormat="1" applyFont="1" applyFill="1" applyBorder="1" applyAlignment="1">
      <alignment horizontal="right" vertical="center"/>
    </xf>
    <xf numFmtId="166" fontId="11" fillId="0" borderId="0" xfId="0" applyNumberFormat="1" applyFont="1" applyFill="1" applyBorder="1" applyAlignment="1">
      <alignment vertical="center"/>
    </xf>
    <xf numFmtId="0" fontId="10" fillId="0" borderId="0" xfId="0" applyFont="1" applyFill="1" applyAlignment="1">
      <alignment horizontal="left" vertical="center"/>
    </xf>
    <xf numFmtId="166" fontId="11" fillId="0" borderId="0" xfId="0" quotePrefix="1" applyNumberFormat="1" applyFont="1" applyFill="1" applyAlignment="1">
      <alignment horizontal="left" vertical="center"/>
    </xf>
    <xf numFmtId="166" fontId="11" fillId="0" borderId="0" xfId="0" quotePrefix="1" applyNumberFormat="1" applyFont="1" applyFill="1" applyAlignment="1">
      <alignment horizontal="center" vertical="center"/>
    </xf>
    <xf numFmtId="165" fontId="11" fillId="2" borderId="4" xfId="0" applyNumberFormat="1" applyFont="1" applyFill="1" applyBorder="1" applyAlignment="1">
      <alignment horizontal="right" vertical="center"/>
    </xf>
    <xf numFmtId="165" fontId="11" fillId="0" borderId="4" xfId="0" applyNumberFormat="1" applyFont="1" applyFill="1" applyBorder="1" applyAlignment="1">
      <alignment horizontal="right" vertical="center"/>
    </xf>
    <xf numFmtId="0" fontId="11" fillId="0" borderId="0" xfId="0" applyFont="1" applyFill="1" applyAlignment="1">
      <alignment horizontal="right" vertical="center"/>
    </xf>
    <xf numFmtId="166" fontId="10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166" fontId="1" fillId="0" borderId="0" xfId="0" quotePrefix="1" applyNumberFormat="1" applyFont="1" applyFill="1" applyAlignment="1">
      <alignment horizontal="center" vertical="center"/>
    </xf>
    <xf numFmtId="166" fontId="1" fillId="0" borderId="3" xfId="0" applyNumberFormat="1" applyFont="1" applyFill="1" applyBorder="1" applyAlignment="1">
      <alignment horizontal="center" vertical="center"/>
    </xf>
    <xf numFmtId="166" fontId="1" fillId="0" borderId="0" xfId="0" applyNumberFormat="1" applyFont="1" applyFill="1" applyBorder="1" applyAlignment="1">
      <alignment horizontal="center" vertical="center"/>
    </xf>
    <xf numFmtId="166" fontId="3" fillId="0" borderId="0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166" fontId="2" fillId="0" borderId="3" xfId="0" applyNumberFormat="1" applyFont="1" applyFill="1" applyBorder="1" applyAlignment="1">
      <alignment horizontal="center" vertical="center"/>
    </xf>
    <xf numFmtId="166" fontId="2" fillId="0" borderId="0" xfId="0" applyNumberFormat="1" applyFont="1" applyFill="1" applyBorder="1" applyAlignment="1">
      <alignment horizontal="center" vertical="center"/>
    </xf>
    <xf numFmtId="166" fontId="10" fillId="0" borderId="0" xfId="0" applyNumberFormat="1" applyFont="1" applyFill="1" applyAlignment="1">
      <alignment horizontal="center" vertical="center"/>
    </xf>
    <xf numFmtId="43" fontId="11" fillId="0" borderId="0" xfId="0" applyNumberFormat="1" applyFont="1" applyFill="1" applyAlignment="1">
      <alignment vertical="center"/>
    </xf>
    <xf numFmtId="43" fontId="11" fillId="0" borderId="0" xfId="0" applyNumberFormat="1" applyFont="1" applyFill="1" applyBorder="1" applyAlignment="1">
      <alignment vertical="center"/>
    </xf>
    <xf numFmtId="43" fontId="11" fillId="0" borderId="0" xfId="0" applyNumberFormat="1" applyFont="1" applyFill="1" applyBorder="1" applyAlignment="1">
      <alignment horizontal="right" vertical="center"/>
    </xf>
    <xf numFmtId="43" fontId="6" fillId="0" borderId="0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165" fontId="1" fillId="0" borderId="0" xfId="0" quotePrefix="1" applyNumberFormat="1" applyFont="1" applyFill="1" applyBorder="1" applyAlignment="1">
      <alignment horizontal="right" vertical="center"/>
    </xf>
    <xf numFmtId="165" fontId="3" fillId="0" borderId="0" xfId="0" quotePrefix="1" applyNumberFormat="1" applyFont="1" applyFill="1" applyBorder="1" applyAlignment="1">
      <alignment horizontal="right"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Border="1" applyAlignment="1">
      <alignment vertical="center"/>
    </xf>
    <xf numFmtId="0" fontId="4" fillId="3" borderId="0" xfId="0" applyFont="1" applyFill="1" applyAlignment="1">
      <alignment vertical="center"/>
    </xf>
    <xf numFmtId="165" fontId="4" fillId="3" borderId="0" xfId="0" applyNumberFormat="1" applyFont="1" applyFill="1" applyBorder="1" applyAlignment="1">
      <alignment horizontal="right" vertical="center"/>
    </xf>
    <xf numFmtId="165" fontId="4" fillId="3" borderId="3" xfId="0" applyNumberFormat="1" applyFont="1" applyFill="1" applyBorder="1" applyAlignment="1">
      <alignment horizontal="right" vertical="center"/>
    </xf>
    <xf numFmtId="165" fontId="4" fillId="3" borderId="0" xfId="0" applyNumberFormat="1" applyFont="1" applyFill="1" applyAlignment="1">
      <alignment vertical="center"/>
    </xf>
    <xf numFmtId="165" fontId="4" fillId="3" borderId="0" xfId="0" quotePrefix="1" applyNumberFormat="1" applyFont="1" applyFill="1" applyBorder="1" applyAlignment="1">
      <alignment vertical="center"/>
    </xf>
    <xf numFmtId="165" fontId="4" fillId="3" borderId="0" xfId="0" applyNumberFormat="1" applyFont="1" applyFill="1" applyBorder="1" applyAlignment="1">
      <alignment vertical="center"/>
    </xf>
    <xf numFmtId="165" fontId="4" fillId="3" borderId="4" xfId="0" quotePrefix="1" applyNumberFormat="1" applyFont="1" applyFill="1" applyBorder="1" applyAlignment="1">
      <alignment vertical="center"/>
    </xf>
    <xf numFmtId="165" fontId="4" fillId="3" borderId="3" xfId="0" applyNumberFormat="1" applyFont="1" applyFill="1" applyBorder="1" applyAlignment="1">
      <alignment vertical="center"/>
    </xf>
    <xf numFmtId="165" fontId="4" fillId="3" borderId="4" xfId="0" applyNumberFormat="1" applyFont="1" applyFill="1" applyBorder="1" applyAlignment="1">
      <alignment vertical="center"/>
    </xf>
    <xf numFmtId="167" fontId="4" fillId="3" borderId="0" xfId="0" applyNumberFormat="1" applyFont="1" applyFill="1" applyBorder="1" applyAlignment="1">
      <alignment vertical="center"/>
    </xf>
    <xf numFmtId="167" fontId="4" fillId="3" borderId="4" xfId="0" applyNumberFormat="1" applyFont="1" applyFill="1" applyBorder="1" applyAlignment="1">
      <alignment vertical="center"/>
    </xf>
    <xf numFmtId="165" fontId="11" fillId="3" borderId="0" xfId="0" applyNumberFormat="1" applyFont="1" applyFill="1" applyBorder="1" applyAlignment="1">
      <alignment horizontal="right" vertical="center"/>
    </xf>
    <xf numFmtId="165" fontId="11" fillId="3" borderId="3" xfId="0" applyNumberFormat="1" applyFont="1" applyFill="1" applyBorder="1" applyAlignment="1">
      <alignment horizontal="right" vertical="center"/>
    </xf>
    <xf numFmtId="165" fontId="11" fillId="3" borderId="0" xfId="0" applyNumberFormat="1" applyFont="1" applyFill="1" applyAlignment="1">
      <alignment vertical="center"/>
    </xf>
    <xf numFmtId="165" fontId="11" fillId="3" borderId="0" xfId="0" applyNumberFormat="1" applyFont="1" applyFill="1" applyAlignment="1">
      <alignment horizontal="right" vertical="center"/>
    </xf>
    <xf numFmtId="165" fontId="11" fillId="3" borderId="3" xfId="0" applyNumberFormat="1" applyFont="1" applyFill="1" applyBorder="1" applyAlignment="1">
      <alignment vertical="center"/>
    </xf>
    <xf numFmtId="165" fontId="2" fillId="3" borderId="0" xfId="0" applyNumberFormat="1" applyFont="1" applyFill="1" applyAlignment="1">
      <alignment vertical="center"/>
    </xf>
    <xf numFmtId="165" fontId="2" fillId="3" borderId="0" xfId="0" applyNumberFormat="1" applyFont="1" applyFill="1" applyBorder="1" applyAlignment="1">
      <alignment vertical="center"/>
    </xf>
    <xf numFmtId="165" fontId="1" fillId="3" borderId="0" xfId="0" quotePrefix="1" applyNumberFormat="1" applyFont="1" applyFill="1" applyBorder="1" applyAlignment="1">
      <alignment horizontal="right" vertical="center"/>
    </xf>
    <xf numFmtId="165" fontId="3" fillId="3" borderId="0" xfId="0" applyNumberFormat="1" applyFont="1" applyFill="1" applyAlignment="1">
      <alignment horizontal="right" vertical="center"/>
    </xf>
    <xf numFmtId="165" fontId="3" fillId="3" borderId="0" xfId="0" quotePrefix="1" applyNumberFormat="1" applyFont="1" applyFill="1" applyAlignment="1">
      <alignment horizontal="right" vertical="center"/>
    </xf>
    <xf numFmtId="0" fontId="3" fillId="3" borderId="0" xfId="0" applyFont="1" applyFill="1" applyAlignment="1">
      <alignment vertical="center"/>
    </xf>
    <xf numFmtId="165" fontId="3" fillId="3" borderId="0" xfId="0" applyNumberFormat="1" applyFont="1" applyFill="1" applyAlignment="1">
      <alignment vertical="center"/>
    </xf>
    <xf numFmtId="43" fontId="11" fillId="3" borderId="0" xfId="0" applyNumberFormat="1" applyFont="1" applyFill="1" applyAlignment="1">
      <alignment vertical="center"/>
    </xf>
    <xf numFmtId="43" fontId="11" fillId="3" borderId="0" xfId="0" applyNumberFormat="1" applyFont="1" applyFill="1" applyBorder="1" applyAlignment="1">
      <alignment vertical="center"/>
    </xf>
    <xf numFmtId="43" fontId="11" fillId="3" borderId="0" xfId="0" applyNumberFormat="1" applyFont="1" applyFill="1" applyBorder="1" applyAlignment="1">
      <alignment horizontal="right" vertical="center"/>
    </xf>
    <xf numFmtId="165" fontId="11" fillId="3" borderId="0" xfId="0" applyNumberFormat="1" applyFont="1" applyFill="1" applyBorder="1" applyAlignment="1">
      <alignment vertical="center"/>
    </xf>
    <xf numFmtId="165" fontId="2" fillId="3" borderId="3" xfId="0" applyNumberFormat="1" applyFont="1" applyFill="1" applyBorder="1" applyAlignment="1">
      <alignment vertical="center"/>
    </xf>
    <xf numFmtId="165" fontId="3" fillId="3" borderId="3" xfId="0" applyNumberFormat="1" applyFont="1" applyFill="1" applyBorder="1" applyAlignment="1">
      <alignment horizontal="right" vertical="center"/>
    </xf>
    <xf numFmtId="165" fontId="10" fillId="0" borderId="0" xfId="0" quotePrefix="1" applyNumberFormat="1" applyFont="1" applyFill="1" applyBorder="1" applyAlignment="1">
      <alignment horizontal="right" vertical="center"/>
    </xf>
    <xf numFmtId="10" fontId="4" fillId="2" borderId="0" xfId="1" applyNumberFormat="1" applyFont="1" applyFill="1" applyAlignment="1">
      <alignment vertical="center"/>
    </xf>
    <xf numFmtId="165" fontId="11" fillId="2" borderId="0" xfId="0" applyNumberFormat="1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65" fontId="11" fillId="2" borderId="3" xfId="0" quotePrefix="1" applyNumberFormat="1" applyFont="1" applyFill="1" applyBorder="1" applyAlignment="1">
      <alignment vertical="center"/>
    </xf>
    <xf numFmtId="165" fontId="1" fillId="0" borderId="0" xfId="0" applyNumberFormat="1" applyFont="1" applyFill="1" applyAlignment="1">
      <alignment horizontal="right" vertical="center"/>
    </xf>
    <xf numFmtId="165" fontId="1" fillId="0" borderId="3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8" fillId="0" borderId="0" xfId="0" applyFont="1" applyFill="1" applyBorder="1" applyAlignment="1">
      <alignment horizontal="right" vertical="center"/>
    </xf>
    <xf numFmtId="0" fontId="8" fillId="0" borderId="0" xfId="0" quotePrefix="1" applyFont="1" applyFill="1" applyBorder="1" applyAlignment="1">
      <alignment horizontal="right" vertical="center"/>
    </xf>
    <xf numFmtId="166" fontId="1" fillId="0" borderId="0" xfId="0" applyNumberFormat="1" applyFont="1" applyFill="1" applyAlignment="1">
      <alignment horizontal="right" vertical="center"/>
    </xf>
    <xf numFmtId="166" fontId="2" fillId="0" borderId="0" xfId="0" applyNumberFormat="1" applyFont="1" applyFill="1" applyAlignment="1">
      <alignment horizontal="center" vertical="center"/>
    </xf>
    <xf numFmtId="166" fontId="6" fillId="0" borderId="0" xfId="0" applyNumberFormat="1" applyFont="1" applyFill="1" applyBorder="1" applyAlignment="1">
      <alignment horizontal="center" vertical="center"/>
    </xf>
    <xf numFmtId="166" fontId="6" fillId="0" borderId="0" xfId="0" applyNumberFormat="1" applyFont="1" applyFill="1" applyBorder="1" applyAlignment="1">
      <alignment horizontal="left" vertical="center"/>
    </xf>
    <xf numFmtId="43" fontId="4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5" fontId="3" fillId="0" borderId="0" xfId="0" quotePrefix="1" applyNumberFormat="1" applyFont="1" applyFill="1" applyAlignment="1">
      <alignment horizontal="center" vertical="center"/>
    </xf>
    <xf numFmtId="165" fontId="3" fillId="0" borderId="3" xfId="0" quotePrefix="1" applyNumberFormat="1" applyFont="1" applyFill="1" applyBorder="1" applyAlignment="1">
      <alignment horizontal="center" vertical="center"/>
    </xf>
    <xf numFmtId="165" fontId="3" fillId="3" borderId="0" xfId="0" quotePrefix="1" applyNumberFormat="1" applyFont="1" applyFill="1" applyAlignment="1">
      <alignment horizontal="center" vertical="center"/>
    </xf>
    <xf numFmtId="165" fontId="3" fillId="3" borderId="3" xfId="0" quotePrefix="1" applyNumberFormat="1" applyFont="1" applyFill="1" applyBorder="1" applyAlignment="1">
      <alignment horizontal="center" vertical="center"/>
    </xf>
    <xf numFmtId="165" fontId="3" fillId="0" borderId="3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1" defaultTableStyle="TableStyleMedium2" defaultPivotStyle="PivotStyleLight16">
    <tableStyle name="Table Style 1" pivot="0" count="0" xr9:uid="{00000000-0011-0000-FFFF-FFFF00000000}"/>
  </tableStyles>
  <colors>
    <mruColors>
      <color rgb="FFFAFAFA"/>
      <color rgb="FFFFCC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43"/>
  <sheetViews>
    <sheetView zoomScaleNormal="100" zoomScaleSheetLayoutView="85" workbookViewId="0">
      <selection activeCell="D5" sqref="D5"/>
    </sheetView>
  </sheetViews>
  <sheetFormatPr defaultColWidth="9.42578125" defaultRowHeight="16.5" customHeight="1" x14ac:dyDescent="0.5"/>
  <cols>
    <col min="1" max="3" width="1.5703125" style="142" customWidth="1"/>
    <col min="4" max="4" width="30.5703125" style="142" customWidth="1"/>
    <col min="5" max="5" width="7" style="142" customWidth="1"/>
    <col min="6" max="6" width="0.5703125" style="142" customWidth="1"/>
    <col min="7" max="7" width="12.5703125" style="142" customWidth="1"/>
    <col min="8" max="8" width="0.5703125" style="142" customWidth="1"/>
    <col min="9" max="9" width="12.5703125" style="142" customWidth="1"/>
    <col min="10" max="10" width="0.5703125" style="142" customWidth="1"/>
    <col min="11" max="11" width="12.5703125" style="142" customWidth="1"/>
    <col min="12" max="12" width="0.5703125" style="142" customWidth="1"/>
    <col min="13" max="13" width="12.5703125" style="142" customWidth="1"/>
    <col min="14" max="14" width="9.42578125" style="142"/>
    <col min="15" max="15" width="9.85546875" style="142" bestFit="1" customWidth="1"/>
    <col min="16" max="16384" width="9.42578125" style="142"/>
  </cols>
  <sheetData>
    <row r="1" spans="1:13" ht="16.5" customHeight="1" x14ac:dyDescent="0.5">
      <c r="A1" s="72" t="s">
        <v>128</v>
      </c>
      <c r="E1" s="253"/>
      <c r="G1" s="70"/>
      <c r="H1" s="70"/>
      <c r="I1" s="70"/>
      <c r="K1" s="70"/>
      <c r="L1" s="70"/>
      <c r="M1" s="70"/>
    </row>
    <row r="2" spans="1:13" ht="16.5" customHeight="1" x14ac:dyDescent="0.5">
      <c r="A2" s="72" t="s">
        <v>139</v>
      </c>
      <c r="E2" s="253"/>
      <c r="G2" s="70"/>
      <c r="H2" s="70"/>
      <c r="I2" s="70"/>
      <c r="K2" s="70"/>
      <c r="L2" s="70"/>
      <c r="M2" s="70"/>
    </row>
    <row r="3" spans="1:13" ht="16.5" customHeight="1" x14ac:dyDescent="0.5">
      <c r="A3" s="2" t="s">
        <v>212</v>
      </c>
      <c r="B3" s="74"/>
      <c r="C3" s="74"/>
      <c r="D3" s="74"/>
      <c r="E3" s="114"/>
      <c r="F3" s="74"/>
      <c r="G3" s="75"/>
      <c r="H3" s="75"/>
      <c r="I3" s="75"/>
      <c r="J3" s="74"/>
      <c r="K3" s="75"/>
      <c r="L3" s="75"/>
      <c r="M3" s="75"/>
    </row>
    <row r="4" spans="1:13" ht="16.5" customHeight="1" x14ac:dyDescent="0.5">
      <c r="E4" s="253"/>
      <c r="G4" s="143"/>
      <c r="H4" s="144"/>
      <c r="I4" s="143"/>
      <c r="J4" s="76"/>
      <c r="K4" s="143"/>
      <c r="L4" s="144"/>
      <c r="M4" s="143"/>
    </row>
    <row r="5" spans="1:13" ht="16.5" customHeight="1" x14ac:dyDescent="0.5">
      <c r="E5" s="253"/>
      <c r="G5" s="143"/>
      <c r="H5" s="144"/>
      <c r="I5" s="143"/>
      <c r="J5" s="76"/>
      <c r="K5" s="143"/>
      <c r="L5" s="144"/>
      <c r="M5" s="143"/>
    </row>
    <row r="6" spans="1:13" ht="16.5" customHeight="1" x14ac:dyDescent="0.5">
      <c r="E6" s="253"/>
      <c r="G6" s="269" t="s">
        <v>45</v>
      </c>
      <c r="H6" s="269"/>
      <c r="I6" s="269"/>
      <c r="J6" s="72"/>
      <c r="K6" s="269" t="s">
        <v>66</v>
      </c>
      <c r="L6" s="269"/>
      <c r="M6" s="269"/>
    </row>
    <row r="7" spans="1:13" ht="16.5" customHeight="1" x14ac:dyDescent="0.5">
      <c r="E7" s="253"/>
      <c r="G7" s="268" t="s">
        <v>163</v>
      </c>
      <c r="H7" s="268"/>
      <c r="I7" s="268"/>
      <c r="K7" s="268" t="s">
        <v>163</v>
      </c>
      <c r="L7" s="268"/>
      <c r="M7" s="268"/>
    </row>
    <row r="8" spans="1:13" ht="16.5" customHeight="1" x14ac:dyDescent="0.5">
      <c r="E8" s="253"/>
      <c r="G8" s="81" t="s">
        <v>47</v>
      </c>
      <c r="H8" s="139"/>
      <c r="I8" s="81" t="s">
        <v>156</v>
      </c>
      <c r="K8" s="81" t="s">
        <v>47</v>
      </c>
      <c r="L8" s="139"/>
      <c r="M8" s="81" t="s">
        <v>156</v>
      </c>
    </row>
    <row r="9" spans="1:13" ht="16.5" customHeight="1" x14ac:dyDescent="0.5">
      <c r="E9" s="253"/>
      <c r="G9" s="6" t="s">
        <v>215</v>
      </c>
      <c r="H9" s="8"/>
      <c r="I9" s="6" t="s">
        <v>32</v>
      </c>
      <c r="J9" s="1"/>
      <c r="K9" s="6" t="s">
        <v>215</v>
      </c>
      <c r="L9" s="8"/>
      <c r="M9" s="6" t="s">
        <v>32</v>
      </c>
    </row>
    <row r="10" spans="1:13" ht="16.5" customHeight="1" x14ac:dyDescent="0.5">
      <c r="A10" s="77"/>
      <c r="E10" s="115"/>
      <c r="F10" s="72"/>
      <c r="G10" s="78" t="s">
        <v>138</v>
      </c>
      <c r="H10" s="78"/>
      <c r="I10" s="78" t="s">
        <v>123</v>
      </c>
      <c r="J10" s="72"/>
      <c r="K10" s="78" t="s">
        <v>138</v>
      </c>
      <c r="L10" s="78"/>
      <c r="M10" s="78" t="s">
        <v>123</v>
      </c>
    </row>
    <row r="11" spans="1:13" ht="16.5" customHeight="1" x14ac:dyDescent="0.5">
      <c r="A11" s="77"/>
      <c r="E11" s="116" t="s">
        <v>0</v>
      </c>
      <c r="F11" s="79"/>
      <c r="G11" s="80" t="s">
        <v>1</v>
      </c>
      <c r="H11" s="78"/>
      <c r="I11" s="80" t="s">
        <v>1</v>
      </c>
      <c r="J11" s="79"/>
      <c r="K11" s="80" t="s">
        <v>1</v>
      </c>
      <c r="L11" s="81"/>
      <c r="M11" s="80" t="s">
        <v>1</v>
      </c>
    </row>
    <row r="12" spans="1:13" ht="16.5" customHeight="1" x14ac:dyDescent="0.5">
      <c r="A12" s="84" t="s">
        <v>2</v>
      </c>
      <c r="E12" s="117"/>
      <c r="F12" s="79"/>
      <c r="G12" s="82"/>
      <c r="H12" s="78"/>
      <c r="I12" s="83"/>
      <c r="J12" s="85"/>
      <c r="K12" s="82"/>
      <c r="L12" s="83"/>
      <c r="M12" s="83"/>
    </row>
    <row r="13" spans="1:13" ht="12" customHeight="1" x14ac:dyDescent="0.5">
      <c r="E13" s="253"/>
      <c r="G13" s="145"/>
      <c r="H13" s="144"/>
      <c r="I13" s="144"/>
      <c r="J13" s="76"/>
      <c r="K13" s="145"/>
      <c r="L13" s="144"/>
      <c r="M13" s="144"/>
    </row>
    <row r="14" spans="1:13" ht="16.5" customHeight="1" x14ac:dyDescent="0.5">
      <c r="A14" s="84" t="s">
        <v>3</v>
      </c>
      <c r="E14" s="253"/>
      <c r="G14" s="145"/>
      <c r="H14" s="144"/>
      <c r="I14" s="144"/>
      <c r="J14" s="76"/>
      <c r="K14" s="145"/>
      <c r="L14" s="144"/>
      <c r="M14" s="144"/>
    </row>
    <row r="15" spans="1:13" ht="12" customHeight="1" x14ac:dyDescent="0.5">
      <c r="A15" s="86"/>
      <c r="E15" s="253"/>
      <c r="G15" s="145"/>
      <c r="H15" s="144"/>
      <c r="I15" s="144"/>
      <c r="J15" s="76"/>
      <c r="K15" s="145"/>
      <c r="L15" s="144"/>
      <c r="M15" s="144"/>
    </row>
    <row r="16" spans="1:13" ht="16.5" customHeight="1" x14ac:dyDescent="0.5">
      <c r="A16" s="142" t="s">
        <v>4</v>
      </c>
      <c r="E16" s="253"/>
      <c r="G16" s="145">
        <v>470300990</v>
      </c>
      <c r="H16" s="144"/>
      <c r="I16" s="143">
        <v>1234416297</v>
      </c>
      <c r="J16" s="143"/>
      <c r="K16" s="146">
        <v>290794733</v>
      </c>
      <c r="L16" s="143"/>
      <c r="M16" s="143">
        <v>1091584267</v>
      </c>
    </row>
    <row r="17" spans="1:13" ht="16.5" customHeight="1" x14ac:dyDescent="0.5">
      <c r="A17" s="142" t="s">
        <v>27</v>
      </c>
      <c r="E17" s="253">
        <v>8</v>
      </c>
      <c r="G17" s="145">
        <v>0</v>
      </c>
      <c r="H17" s="144"/>
      <c r="I17" s="143">
        <v>6088762</v>
      </c>
      <c r="J17" s="143"/>
      <c r="K17" s="146">
        <v>0</v>
      </c>
      <c r="L17" s="143"/>
      <c r="M17" s="143">
        <v>0</v>
      </c>
    </row>
    <row r="18" spans="1:13" ht="16.5" customHeight="1" x14ac:dyDescent="0.5">
      <c r="A18" s="142" t="s">
        <v>5</v>
      </c>
      <c r="E18" s="253">
        <v>9</v>
      </c>
      <c r="G18" s="145">
        <v>844423750</v>
      </c>
      <c r="H18" s="144"/>
      <c r="I18" s="143">
        <v>726918668</v>
      </c>
      <c r="J18" s="143"/>
      <c r="K18" s="145">
        <v>716597225</v>
      </c>
      <c r="L18" s="143"/>
      <c r="M18" s="143">
        <v>634200304</v>
      </c>
    </row>
    <row r="19" spans="1:13" ht="16.5" customHeight="1" x14ac:dyDescent="0.5">
      <c r="A19" s="142" t="s">
        <v>86</v>
      </c>
      <c r="E19" s="253"/>
      <c r="G19" s="145"/>
      <c r="H19" s="144"/>
      <c r="I19" s="143"/>
      <c r="J19" s="143"/>
      <c r="K19" s="146"/>
      <c r="L19" s="143"/>
      <c r="M19" s="143"/>
    </row>
    <row r="20" spans="1:13" ht="16.5" customHeight="1" x14ac:dyDescent="0.5">
      <c r="B20" s="142" t="s">
        <v>87</v>
      </c>
      <c r="E20" s="253">
        <v>24</v>
      </c>
      <c r="G20" s="145">
        <v>0</v>
      </c>
      <c r="H20" s="144"/>
      <c r="I20" s="143">
        <v>0</v>
      </c>
      <c r="J20" s="143"/>
      <c r="K20" s="146">
        <v>85172347</v>
      </c>
      <c r="L20" s="143"/>
      <c r="M20" s="143">
        <v>58308000</v>
      </c>
    </row>
    <row r="21" spans="1:13" ht="16.5" customHeight="1" x14ac:dyDescent="0.5">
      <c r="A21" s="142" t="s">
        <v>161</v>
      </c>
      <c r="G21" s="145"/>
      <c r="K21" s="145"/>
    </row>
    <row r="22" spans="1:13" ht="16.5" customHeight="1" x14ac:dyDescent="0.2">
      <c r="B22" s="142" t="s">
        <v>162</v>
      </c>
      <c r="E22" s="147">
        <v>8</v>
      </c>
      <c r="F22" s="148"/>
      <c r="G22" s="145">
        <v>500090777</v>
      </c>
      <c r="H22" s="144"/>
      <c r="I22" s="143">
        <v>0</v>
      </c>
      <c r="J22" s="143"/>
      <c r="K22" s="146">
        <v>500000000</v>
      </c>
      <c r="L22" s="143"/>
      <c r="M22" s="143">
        <v>0</v>
      </c>
    </row>
    <row r="23" spans="1:13" ht="16.5" customHeight="1" x14ac:dyDescent="0.5">
      <c r="A23" s="142" t="s">
        <v>88</v>
      </c>
      <c r="E23" s="253">
        <v>10</v>
      </c>
      <c r="G23" s="146">
        <v>793958811</v>
      </c>
      <c r="H23" s="144"/>
      <c r="I23" s="143">
        <v>682513013</v>
      </c>
      <c r="J23" s="143"/>
      <c r="K23" s="146">
        <v>480759112</v>
      </c>
      <c r="L23" s="143"/>
      <c r="M23" s="143">
        <v>412203466</v>
      </c>
    </row>
    <row r="24" spans="1:13" ht="16.5" customHeight="1" x14ac:dyDescent="0.5">
      <c r="A24" s="142" t="s">
        <v>89</v>
      </c>
      <c r="E24" s="253"/>
      <c r="G24" s="87">
        <v>13902791</v>
      </c>
      <c r="H24" s="144"/>
      <c r="I24" s="88">
        <v>9236859</v>
      </c>
      <c r="J24" s="143"/>
      <c r="K24" s="87">
        <v>1293586</v>
      </c>
      <c r="L24" s="143"/>
      <c r="M24" s="88">
        <v>1054560</v>
      </c>
    </row>
    <row r="25" spans="1:13" ht="12" customHeight="1" x14ac:dyDescent="0.5">
      <c r="E25" s="253"/>
      <c r="G25" s="145"/>
      <c r="H25" s="144"/>
      <c r="I25" s="144"/>
      <c r="J25" s="76"/>
      <c r="K25" s="145"/>
      <c r="L25" s="144"/>
      <c r="M25" s="144"/>
    </row>
    <row r="26" spans="1:13" ht="16.5" customHeight="1" x14ac:dyDescent="0.5">
      <c r="A26" s="84" t="s">
        <v>6</v>
      </c>
      <c r="E26" s="253"/>
      <c r="G26" s="87">
        <f>SUM(G15:G24)</f>
        <v>2622677119</v>
      </c>
      <c r="H26" s="144"/>
      <c r="I26" s="88">
        <f>SUM(I16:I24)</f>
        <v>2659173599</v>
      </c>
      <c r="J26" s="76"/>
      <c r="K26" s="87">
        <f>SUM(K16:K24)</f>
        <v>2074617003</v>
      </c>
      <c r="L26" s="144"/>
      <c r="M26" s="88">
        <f>SUM(M16:M24)</f>
        <v>2197350597</v>
      </c>
    </row>
    <row r="27" spans="1:13" ht="16.5" customHeight="1" x14ac:dyDescent="0.5">
      <c r="E27" s="253"/>
      <c r="G27" s="145"/>
      <c r="H27" s="144"/>
      <c r="I27" s="144"/>
      <c r="J27" s="76"/>
      <c r="K27" s="145"/>
      <c r="L27" s="144"/>
      <c r="M27" s="144"/>
    </row>
    <row r="28" spans="1:13" ht="16.5" customHeight="1" x14ac:dyDescent="0.5">
      <c r="A28" s="84" t="s">
        <v>7</v>
      </c>
      <c r="E28" s="253"/>
      <c r="G28" s="145"/>
      <c r="H28" s="144"/>
      <c r="I28" s="144"/>
      <c r="J28" s="76"/>
      <c r="K28" s="145"/>
      <c r="L28" s="144"/>
      <c r="M28" s="144"/>
    </row>
    <row r="29" spans="1:13" ht="12" customHeight="1" x14ac:dyDescent="0.5">
      <c r="E29" s="253"/>
      <c r="G29" s="145"/>
      <c r="H29" s="144"/>
      <c r="I29" s="144"/>
      <c r="J29" s="76"/>
      <c r="K29" s="145"/>
      <c r="L29" s="144"/>
      <c r="M29" s="144"/>
    </row>
    <row r="30" spans="1:13" ht="16.5" customHeight="1" x14ac:dyDescent="0.5">
      <c r="A30" s="142" t="s">
        <v>90</v>
      </c>
      <c r="E30" s="253"/>
      <c r="G30" s="145">
        <v>3159700</v>
      </c>
      <c r="H30" s="144"/>
      <c r="I30" s="144">
        <v>3159700</v>
      </c>
      <c r="J30" s="144"/>
      <c r="K30" s="145">
        <v>0</v>
      </c>
      <c r="L30" s="144"/>
      <c r="M30" s="144">
        <v>0</v>
      </c>
    </row>
    <row r="31" spans="1:13" ht="16.5" customHeight="1" x14ac:dyDescent="0.5">
      <c r="A31" s="142" t="s">
        <v>91</v>
      </c>
      <c r="E31" s="253">
        <v>11</v>
      </c>
      <c r="G31" s="146">
        <v>0</v>
      </c>
      <c r="H31" s="144"/>
      <c r="I31" s="143">
        <v>0</v>
      </c>
      <c r="J31" s="143"/>
      <c r="K31" s="146">
        <v>756023624</v>
      </c>
      <c r="L31" s="143"/>
      <c r="M31" s="143">
        <v>756023624</v>
      </c>
    </row>
    <row r="32" spans="1:13" ht="16.5" customHeight="1" x14ac:dyDescent="0.5">
      <c r="A32" s="142" t="s">
        <v>50</v>
      </c>
      <c r="E32" s="253">
        <v>24</v>
      </c>
      <c r="G32" s="146">
        <v>0</v>
      </c>
      <c r="H32" s="144"/>
      <c r="I32" s="143">
        <v>0</v>
      </c>
      <c r="J32" s="143"/>
      <c r="K32" s="146">
        <v>288465342</v>
      </c>
      <c r="L32" s="143"/>
      <c r="M32" s="143">
        <v>227190875</v>
      </c>
    </row>
    <row r="33" spans="1:13" ht="16.5" customHeight="1" x14ac:dyDescent="0.5">
      <c r="A33" s="89" t="s">
        <v>141</v>
      </c>
      <c r="E33" s="253">
        <v>12</v>
      </c>
      <c r="G33" s="146">
        <v>67126009</v>
      </c>
      <c r="H33" s="144"/>
      <c r="I33" s="143">
        <v>67126009</v>
      </c>
      <c r="J33" s="143"/>
      <c r="K33" s="146">
        <v>101167922</v>
      </c>
      <c r="L33" s="143"/>
      <c r="M33" s="143">
        <v>104343822</v>
      </c>
    </row>
    <row r="34" spans="1:13" ht="16.5" customHeight="1" x14ac:dyDescent="0.5">
      <c r="A34" s="142" t="s">
        <v>75</v>
      </c>
      <c r="E34" s="253">
        <v>13</v>
      </c>
      <c r="G34" s="146">
        <v>1246376959</v>
      </c>
      <c r="H34" s="144"/>
      <c r="I34" s="143">
        <v>1622609273</v>
      </c>
      <c r="J34" s="143"/>
      <c r="K34" s="146">
        <v>756454285</v>
      </c>
      <c r="L34" s="143"/>
      <c r="M34" s="143">
        <v>750811246</v>
      </c>
    </row>
    <row r="35" spans="1:13" ht="16.5" customHeight="1" x14ac:dyDescent="0.5">
      <c r="A35" s="142" t="s">
        <v>153</v>
      </c>
      <c r="E35" s="253" t="s">
        <v>222</v>
      </c>
      <c r="G35" s="146">
        <v>759920257</v>
      </c>
      <c r="H35" s="144"/>
      <c r="I35" s="143">
        <v>0</v>
      </c>
      <c r="J35" s="143"/>
      <c r="K35" s="146">
        <v>237303644</v>
      </c>
      <c r="L35" s="143"/>
      <c r="M35" s="143">
        <v>0</v>
      </c>
    </row>
    <row r="36" spans="1:13" ht="16.5" customHeight="1" x14ac:dyDescent="0.5">
      <c r="A36" s="142" t="s">
        <v>92</v>
      </c>
      <c r="E36" s="253">
        <v>13</v>
      </c>
      <c r="G36" s="146">
        <v>3920683</v>
      </c>
      <c r="H36" s="144"/>
      <c r="I36" s="143">
        <v>11313675</v>
      </c>
      <c r="J36" s="143"/>
      <c r="K36" s="146">
        <v>1202957</v>
      </c>
      <c r="L36" s="143"/>
      <c r="M36" s="143">
        <v>6098277</v>
      </c>
    </row>
    <row r="37" spans="1:13" ht="16.5" customHeight="1" x14ac:dyDescent="0.5">
      <c r="A37" s="142" t="s">
        <v>93</v>
      </c>
      <c r="E37" s="253"/>
      <c r="G37" s="146">
        <v>33770034</v>
      </c>
      <c r="H37" s="144"/>
      <c r="I37" s="143">
        <v>32870268</v>
      </c>
      <c r="J37" s="143"/>
      <c r="K37" s="146">
        <v>16284168</v>
      </c>
      <c r="L37" s="143"/>
      <c r="M37" s="143">
        <v>12492344</v>
      </c>
    </row>
    <row r="38" spans="1:13" ht="16.5" customHeight="1" x14ac:dyDescent="0.5">
      <c r="A38" s="142" t="s">
        <v>67</v>
      </c>
      <c r="E38" s="253"/>
      <c r="G38" s="87">
        <v>17537258</v>
      </c>
      <c r="H38" s="144"/>
      <c r="I38" s="88">
        <v>16061897</v>
      </c>
      <c r="J38" s="143"/>
      <c r="K38" s="87">
        <v>8078102</v>
      </c>
      <c r="L38" s="143"/>
      <c r="M38" s="88">
        <v>8950547</v>
      </c>
    </row>
    <row r="39" spans="1:13" ht="12" customHeight="1" x14ac:dyDescent="0.5">
      <c r="E39" s="253"/>
      <c r="G39" s="145"/>
      <c r="H39" s="144"/>
      <c r="I39" s="144"/>
      <c r="J39" s="76"/>
      <c r="K39" s="145"/>
      <c r="L39" s="144"/>
      <c r="M39" s="144"/>
    </row>
    <row r="40" spans="1:13" ht="16.5" customHeight="1" x14ac:dyDescent="0.5">
      <c r="A40" s="84" t="s">
        <v>8</v>
      </c>
      <c r="E40" s="253"/>
      <c r="G40" s="87">
        <f>SUM(G30:G38)</f>
        <v>2131810900</v>
      </c>
      <c r="H40" s="144"/>
      <c r="I40" s="88">
        <f>SUM(I30:I38)</f>
        <v>1753140822</v>
      </c>
      <c r="J40" s="76"/>
      <c r="K40" s="87">
        <f>SUM(K30:K38)</f>
        <v>2164980044</v>
      </c>
      <c r="L40" s="144"/>
      <c r="M40" s="88">
        <f>SUM(M30:M38)</f>
        <v>1865910735</v>
      </c>
    </row>
    <row r="41" spans="1:13" ht="12" customHeight="1" x14ac:dyDescent="0.5">
      <c r="E41" s="253"/>
      <c r="G41" s="145"/>
      <c r="H41" s="144"/>
      <c r="I41" s="144"/>
      <c r="J41" s="76"/>
      <c r="K41" s="145"/>
      <c r="L41" s="144"/>
      <c r="M41" s="144"/>
    </row>
    <row r="42" spans="1:13" ht="16.5" customHeight="1" thickBot="1" x14ac:dyDescent="0.55000000000000004">
      <c r="A42" s="72" t="s">
        <v>9</v>
      </c>
      <c r="E42" s="253"/>
      <c r="G42" s="90">
        <f>+G26+G40</f>
        <v>4754488019</v>
      </c>
      <c r="H42" s="143"/>
      <c r="I42" s="91">
        <f>+I26+I40</f>
        <v>4412314421</v>
      </c>
      <c r="J42" s="76"/>
      <c r="K42" s="90">
        <f>+K26+K40</f>
        <v>4239597047</v>
      </c>
      <c r="L42" s="143"/>
      <c r="M42" s="91">
        <f>+M26+M40</f>
        <v>4063261332</v>
      </c>
    </row>
    <row r="43" spans="1:13" ht="16.5" customHeight="1" thickTop="1" x14ac:dyDescent="0.5">
      <c r="A43" s="72"/>
      <c r="E43" s="253"/>
      <c r="G43" s="92"/>
      <c r="H43" s="92"/>
      <c r="I43" s="92"/>
      <c r="K43" s="92"/>
      <c r="L43" s="92"/>
      <c r="M43" s="92"/>
    </row>
    <row r="44" spans="1:13" ht="24.75" customHeight="1" x14ac:dyDescent="0.5">
      <c r="A44" s="72"/>
      <c r="E44" s="267"/>
      <c r="G44" s="92"/>
      <c r="H44" s="92"/>
      <c r="I44" s="92"/>
      <c r="K44" s="92"/>
      <c r="L44" s="92"/>
      <c r="M44" s="92"/>
    </row>
    <row r="45" spans="1:13" ht="6.6" customHeight="1" x14ac:dyDescent="0.5">
      <c r="A45" s="72"/>
      <c r="E45" s="253"/>
      <c r="G45" s="92"/>
      <c r="H45" s="92"/>
      <c r="I45" s="92"/>
      <c r="K45" s="92"/>
      <c r="L45" s="92"/>
      <c r="M45" s="92"/>
    </row>
    <row r="46" spans="1:13" ht="8.25" customHeight="1" x14ac:dyDescent="0.5">
      <c r="A46" s="72"/>
      <c r="E46" s="253"/>
      <c r="G46" s="92"/>
      <c r="H46" s="92"/>
      <c r="I46" s="92"/>
      <c r="K46" s="92"/>
      <c r="L46" s="92"/>
      <c r="M46" s="92"/>
    </row>
    <row r="47" spans="1:13" ht="18.75" customHeight="1" x14ac:dyDescent="0.5">
      <c r="A47" s="270" t="s">
        <v>10</v>
      </c>
      <c r="B47" s="270"/>
      <c r="C47" s="270"/>
      <c r="D47" s="270"/>
      <c r="E47" s="270"/>
      <c r="F47" s="270"/>
      <c r="G47" s="270"/>
      <c r="H47" s="270"/>
      <c r="I47" s="270"/>
      <c r="J47" s="270"/>
      <c r="K47" s="270"/>
      <c r="L47" s="270"/>
      <c r="M47" s="270"/>
    </row>
    <row r="48" spans="1:13" ht="21.2" customHeight="1" x14ac:dyDescent="0.5">
      <c r="E48" s="253"/>
      <c r="G48" s="70"/>
      <c r="H48" s="70"/>
      <c r="I48" s="70"/>
      <c r="K48" s="70"/>
      <c r="L48" s="70"/>
      <c r="M48" s="70"/>
    </row>
    <row r="49" spans="1:13" ht="21.95" customHeight="1" x14ac:dyDescent="0.5">
      <c r="A49" s="74" t="s">
        <v>142</v>
      </c>
      <c r="B49" s="74"/>
      <c r="C49" s="74"/>
      <c r="D49" s="74"/>
      <c r="E49" s="114"/>
      <c r="F49" s="74"/>
      <c r="G49" s="75"/>
      <c r="H49" s="75"/>
      <c r="I49" s="75"/>
      <c r="J49" s="74"/>
      <c r="K49" s="75"/>
      <c r="L49" s="75"/>
      <c r="M49" s="75"/>
    </row>
    <row r="50" spans="1:13" ht="16.5" customHeight="1" x14ac:dyDescent="0.5">
      <c r="A50" s="72" t="s">
        <v>128</v>
      </c>
      <c r="E50" s="253"/>
      <c r="G50" s="70"/>
      <c r="H50" s="70"/>
      <c r="I50" s="70"/>
      <c r="K50" s="70"/>
      <c r="L50" s="70"/>
      <c r="M50" s="70"/>
    </row>
    <row r="51" spans="1:13" ht="16.5" customHeight="1" x14ac:dyDescent="0.5">
      <c r="A51" s="72" t="s">
        <v>143</v>
      </c>
      <c r="E51" s="253"/>
      <c r="G51" s="70"/>
      <c r="H51" s="70"/>
      <c r="I51" s="70"/>
      <c r="K51" s="70"/>
      <c r="L51" s="70"/>
      <c r="M51" s="70"/>
    </row>
    <row r="52" spans="1:13" ht="16.5" customHeight="1" x14ac:dyDescent="0.5">
      <c r="A52" s="73" t="str">
        <f>+A3</f>
        <v>As at 30 September 2020</v>
      </c>
      <c r="B52" s="74"/>
      <c r="C52" s="74"/>
      <c r="D52" s="74"/>
      <c r="E52" s="114"/>
      <c r="F52" s="74"/>
      <c r="G52" s="75"/>
      <c r="H52" s="75"/>
      <c r="I52" s="75"/>
      <c r="J52" s="74"/>
      <c r="K52" s="75"/>
      <c r="L52" s="75"/>
      <c r="M52" s="75"/>
    </row>
    <row r="53" spans="1:13" ht="16.5" customHeight="1" x14ac:dyDescent="0.5">
      <c r="A53" s="93"/>
      <c r="B53" s="94"/>
      <c r="C53" s="94"/>
      <c r="D53" s="94"/>
      <c r="E53" s="118"/>
      <c r="F53" s="94"/>
      <c r="G53" s="92"/>
      <c r="H53" s="92"/>
      <c r="I53" s="92"/>
      <c r="J53" s="94"/>
      <c r="K53" s="92"/>
      <c r="L53" s="92"/>
      <c r="M53" s="92"/>
    </row>
    <row r="54" spans="1:13" ht="16.5" customHeight="1" x14ac:dyDescent="0.5">
      <c r="A54" s="93"/>
      <c r="B54" s="94"/>
      <c r="C54" s="94"/>
      <c r="D54" s="94"/>
      <c r="E54" s="118"/>
      <c r="F54" s="94"/>
      <c r="G54" s="92"/>
      <c r="H54" s="92"/>
      <c r="I54" s="92"/>
      <c r="J54" s="94"/>
      <c r="K54" s="92"/>
      <c r="L54" s="92"/>
      <c r="M54" s="92"/>
    </row>
    <row r="55" spans="1:13" ht="16.5" customHeight="1" x14ac:dyDescent="0.5">
      <c r="E55" s="253"/>
      <c r="G55" s="269" t="s">
        <v>45</v>
      </c>
      <c r="H55" s="269"/>
      <c r="I55" s="269"/>
      <c r="J55" s="72"/>
      <c r="K55" s="269" t="s">
        <v>66</v>
      </c>
      <c r="L55" s="269"/>
      <c r="M55" s="269"/>
    </row>
    <row r="56" spans="1:13" ht="16.5" customHeight="1" x14ac:dyDescent="0.5">
      <c r="E56" s="253"/>
      <c r="G56" s="268" t="s">
        <v>163</v>
      </c>
      <c r="H56" s="268"/>
      <c r="I56" s="268"/>
      <c r="K56" s="268" t="s">
        <v>163</v>
      </c>
      <c r="L56" s="268"/>
      <c r="M56" s="268"/>
    </row>
    <row r="57" spans="1:13" ht="16.5" customHeight="1" x14ac:dyDescent="0.5">
      <c r="E57" s="253"/>
      <c r="G57" s="81" t="s">
        <v>47</v>
      </c>
      <c r="H57" s="139"/>
      <c r="I57" s="81" t="s">
        <v>156</v>
      </c>
      <c r="K57" s="81" t="s">
        <v>47</v>
      </c>
      <c r="L57" s="139"/>
      <c r="M57" s="81" t="s">
        <v>156</v>
      </c>
    </row>
    <row r="58" spans="1:13" ht="16.5" customHeight="1" x14ac:dyDescent="0.5">
      <c r="E58" s="253"/>
      <c r="G58" s="6" t="s">
        <v>215</v>
      </c>
      <c r="H58" s="8"/>
      <c r="I58" s="6" t="s">
        <v>32</v>
      </c>
      <c r="J58" s="1"/>
      <c r="K58" s="6" t="s">
        <v>215</v>
      </c>
      <c r="L58" s="8"/>
      <c r="M58" s="6" t="s">
        <v>32</v>
      </c>
    </row>
    <row r="59" spans="1:13" ht="16.5" customHeight="1" x14ac:dyDescent="0.5">
      <c r="A59" s="77"/>
      <c r="E59" s="115"/>
      <c r="F59" s="72"/>
      <c r="G59" s="78" t="s">
        <v>138</v>
      </c>
      <c r="H59" s="78"/>
      <c r="I59" s="78" t="s">
        <v>123</v>
      </c>
      <c r="J59" s="72"/>
      <c r="K59" s="78" t="s">
        <v>138</v>
      </c>
      <c r="L59" s="78"/>
      <c r="M59" s="78" t="s">
        <v>123</v>
      </c>
    </row>
    <row r="60" spans="1:13" ht="16.5" customHeight="1" x14ac:dyDescent="0.5">
      <c r="A60" s="72"/>
      <c r="E60" s="116" t="s">
        <v>0</v>
      </c>
      <c r="F60" s="79"/>
      <c r="G60" s="80" t="s">
        <v>1</v>
      </c>
      <c r="H60" s="78"/>
      <c r="I60" s="80" t="s">
        <v>1</v>
      </c>
      <c r="J60" s="79"/>
      <c r="K60" s="80" t="s">
        <v>1</v>
      </c>
      <c r="L60" s="81"/>
      <c r="M60" s="80" t="s">
        <v>1</v>
      </c>
    </row>
    <row r="61" spans="1:13" ht="16.5" customHeight="1" x14ac:dyDescent="0.5">
      <c r="A61" s="72"/>
      <c r="E61" s="117"/>
      <c r="F61" s="79"/>
      <c r="G61" s="95"/>
      <c r="H61" s="78"/>
      <c r="I61" s="81"/>
      <c r="J61" s="79"/>
      <c r="K61" s="95"/>
      <c r="L61" s="81"/>
      <c r="M61" s="81"/>
    </row>
    <row r="62" spans="1:13" ht="16.5" customHeight="1" x14ac:dyDescent="0.5">
      <c r="A62" s="72" t="s">
        <v>94</v>
      </c>
      <c r="E62" s="253"/>
      <c r="G62" s="96"/>
      <c r="H62" s="70"/>
      <c r="I62" s="70"/>
      <c r="K62" s="96"/>
      <c r="L62" s="70"/>
      <c r="M62" s="70"/>
    </row>
    <row r="63" spans="1:13" ht="16.5" customHeight="1" x14ac:dyDescent="0.5">
      <c r="E63" s="253"/>
      <c r="G63" s="96"/>
      <c r="H63" s="70"/>
      <c r="I63" s="70"/>
      <c r="K63" s="96"/>
      <c r="L63" s="70"/>
      <c r="M63" s="70"/>
    </row>
    <row r="64" spans="1:13" ht="16.5" customHeight="1" x14ac:dyDescent="0.5">
      <c r="A64" s="72" t="s">
        <v>11</v>
      </c>
      <c r="E64" s="253"/>
      <c r="G64" s="96"/>
      <c r="H64" s="70"/>
      <c r="I64" s="70"/>
      <c r="K64" s="96"/>
      <c r="L64" s="70"/>
      <c r="M64" s="70"/>
    </row>
    <row r="65" spans="1:13" ht="16.5" customHeight="1" x14ac:dyDescent="0.5">
      <c r="A65" s="72"/>
      <c r="E65" s="253"/>
      <c r="G65" s="96"/>
      <c r="H65" s="70"/>
      <c r="I65" s="70"/>
      <c r="K65" s="96"/>
      <c r="L65" s="70"/>
      <c r="M65" s="70"/>
    </row>
    <row r="66" spans="1:13" ht="16.5" customHeight="1" x14ac:dyDescent="0.5">
      <c r="A66" s="142" t="s">
        <v>12</v>
      </c>
      <c r="E66" s="253">
        <v>15</v>
      </c>
      <c r="G66" s="146">
        <v>369579967</v>
      </c>
      <c r="H66" s="144"/>
      <c r="I66" s="143">
        <v>311767892</v>
      </c>
      <c r="J66" s="76"/>
      <c r="K66" s="146">
        <v>289141689</v>
      </c>
      <c r="L66" s="144"/>
      <c r="M66" s="143">
        <v>256321887</v>
      </c>
    </row>
    <row r="67" spans="1:13" ht="16.5" customHeight="1" x14ac:dyDescent="0.5">
      <c r="A67" s="142" t="s">
        <v>108</v>
      </c>
      <c r="E67" s="253"/>
      <c r="G67" s="146"/>
      <c r="H67" s="144"/>
      <c r="I67" s="143"/>
      <c r="J67" s="76"/>
      <c r="K67" s="146"/>
      <c r="L67" s="144"/>
      <c r="M67" s="143"/>
    </row>
    <row r="68" spans="1:13" ht="16.5" customHeight="1" x14ac:dyDescent="0.5">
      <c r="B68" s="142" t="s">
        <v>110</v>
      </c>
      <c r="E68" s="253">
        <v>16</v>
      </c>
      <c r="G68" s="146">
        <v>0</v>
      </c>
      <c r="H68" s="144"/>
      <c r="I68" s="143">
        <v>13763292</v>
      </c>
      <c r="J68" s="76"/>
      <c r="K68" s="146">
        <v>0</v>
      </c>
      <c r="L68" s="144"/>
      <c r="M68" s="143">
        <v>0</v>
      </c>
    </row>
    <row r="69" spans="1:13" ht="16.5" customHeight="1" x14ac:dyDescent="0.5">
      <c r="A69" s="142" t="s">
        <v>108</v>
      </c>
      <c r="E69" s="253"/>
      <c r="G69" s="146"/>
      <c r="H69" s="144"/>
      <c r="I69" s="143"/>
      <c r="J69" s="76"/>
      <c r="K69" s="146"/>
      <c r="L69" s="144"/>
      <c r="M69" s="143"/>
    </row>
    <row r="70" spans="1:13" ht="16.5" customHeight="1" x14ac:dyDescent="0.5">
      <c r="B70" s="142" t="s">
        <v>109</v>
      </c>
      <c r="E70" s="253" t="s">
        <v>223</v>
      </c>
      <c r="G70" s="146">
        <v>0</v>
      </c>
      <c r="H70" s="144"/>
      <c r="I70" s="143">
        <v>12492000</v>
      </c>
      <c r="J70" s="76"/>
      <c r="K70" s="146">
        <v>0</v>
      </c>
      <c r="L70" s="144"/>
      <c r="M70" s="143">
        <v>0</v>
      </c>
    </row>
    <row r="71" spans="1:13" ht="16.5" customHeight="1" x14ac:dyDescent="0.5">
      <c r="A71" s="142" t="s">
        <v>31</v>
      </c>
      <c r="E71" s="253"/>
      <c r="G71" s="146">
        <v>35818569</v>
      </c>
      <c r="H71" s="144"/>
      <c r="I71" s="143">
        <v>26132541</v>
      </c>
      <c r="J71" s="76"/>
      <c r="K71" s="146">
        <v>28596490</v>
      </c>
      <c r="L71" s="144"/>
      <c r="M71" s="143">
        <v>21711420</v>
      </c>
    </row>
    <row r="72" spans="1:13" ht="16.5" customHeight="1" x14ac:dyDescent="0.5">
      <c r="A72" s="142" t="s">
        <v>151</v>
      </c>
      <c r="E72" s="253">
        <v>17</v>
      </c>
      <c r="G72" s="146">
        <v>10319970</v>
      </c>
      <c r="H72" s="144"/>
      <c r="I72" s="143">
        <v>71554</v>
      </c>
      <c r="J72" s="76"/>
      <c r="K72" s="146">
        <v>3713783</v>
      </c>
      <c r="L72" s="144"/>
      <c r="M72" s="143">
        <v>0</v>
      </c>
    </row>
    <row r="73" spans="1:13" ht="16.5" customHeight="1" x14ac:dyDescent="0.5">
      <c r="A73" s="142" t="s">
        <v>95</v>
      </c>
      <c r="E73" s="253"/>
      <c r="G73" s="87">
        <v>7259515</v>
      </c>
      <c r="H73" s="144"/>
      <c r="I73" s="88">
        <v>10912632</v>
      </c>
      <c r="J73" s="76"/>
      <c r="K73" s="87">
        <v>2852669</v>
      </c>
      <c r="L73" s="144"/>
      <c r="M73" s="88">
        <v>6177903</v>
      </c>
    </row>
    <row r="74" spans="1:13" ht="16.5" customHeight="1" x14ac:dyDescent="0.5">
      <c r="E74" s="253"/>
      <c r="G74" s="96"/>
      <c r="H74" s="70"/>
      <c r="I74" s="70"/>
      <c r="K74" s="96"/>
      <c r="L74" s="70"/>
      <c r="M74" s="70"/>
    </row>
    <row r="75" spans="1:13" ht="16.5" customHeight="1" x14ac:dyDescent="0.5">
      <c r="A75" s="72" t="s">
        <v>13</v>
      </c>
      <c r="E75" s="253"/>
      <c r="G75" s="97">
        <f>SUM(G66:G73)</f>
        <v>422978021</v>
      </c>
      <c r="H75" s="70"/>
      <c r="I75" s="75">
        <f>SUM(I66:I73)</f>
        <v>375139911</v>
      </c>
      <c r="K75" s="97">
        <f>SUM(K66:K73)</f>
        <v>324304631</v>
      </c>
      <c r="L75" s="70"/>
      <c r="M75" s="75">
        <f>SUM(M66:M73)</f>
        <v>284211210</v>
      </c>
    </row>
    <row r="76" spans="1:13" ht="16.5" customHeight="1" x14ac:dyDescent="0.5">
      <c r="A76" s="72"/>
      <c r="E76" s="253"/>
      <c r="G76" s="98"/>
      <c r="H76" s="70"/>
      <c r="I76" s="92"/>
      <c r="K76" s="98"/>
      <c r="L76" s="70"/>
      <c r="M76" s="92"/>
    </row>
    <row r="77" spans="1:13" ht="16.5" customHeight="1" x14ac:dyDescent="0.5">
      <c r="A77" s="72" t="s">
        <v>14</v>
      </c>
      <c r="E77" s="253"/>
      <c r="G77" s="96"/>
      <c r="H77" s="70"/>
      <c r="I77" s="70"/>
      <c r="K77" s="96"/>
      <c r="L77" s="70"/>
      <c r="M77" s="70"/>
    </row>
    <row r="78" spans="1:13" ht="16.5" customHeight="1" x14ac:dyDescent="0.5">
      <c r="E78" s="253"/>
      <c r="G78" s="96"/>
      <c r="H78" s="70"/>
      <c r="I78" s="70"/>
      <c r="K78" s="96"/>
      <c r="L78" s="70"/>
      <c r="M78" s="70"/>
    </row>
    <row r="79" spans="1:13" ht="16.5" customHeight="1" x14ac:dyDescent="0.5">
      <c r="A79" s="142" t="s">
        <v>144</v>
      </c>
      <c r="G79" s="99"/>
      <c r="K79" s="99"/>
    </row>
    <row r="80" spans="1:13" ht="16.5" customHeight="1" x14ac:dyDescent="0.5">
      <c r="B80" s="142" t="s">
        <v>145</v>
      </c>
      <c r="E80" s="253">
        <v>16</v>
      </c>
      <c r="G80" s="146">
        <v>0</v>
      </c>
      <c r="H80" s="144"/>
      <c r="I80" s="143">
        <v>40326020</v>
      </c>
      <c r="J80" s="76"/>
      <c r="K80" s="146">
        <v>0</v>
      </c>
      <c r="L80" s="144"/>
      <c r="M80" s="143">
        <v>0</v>
      </c>
    </row>
    <row r="81" spans="1:15" ht="16.5" customHeight="1" x14ac:dyDescent="0.5">
      <c r="A81" s="142" t="s">
        <v>107</v>
      </c>
      <c r="E81" s="253" t="s">
        <v>223</v>
      </c>
      <c r="G81" s="146">
        <v>0</v>
      </c>
      <c r="H81" s="144"/>
      <c r="I81" s="143">
        <v>37508000</v>
      </c>
      <c r="J81" s="76"/>
      <c r="K81" s="146">
        <v>0</v>
      </c>
      <c r="L81" s="144"/>
      <c r="M81" s="143">
        <v>0</v>
      </c>
      <c r="O81" s="70"/>
    </row>
    <row r="82" spans="1:15" ht="16.5" customHeight="1" x14ac:dyDescent="0.5">
      <c r="A82" s="142" t="s">
        <v>152</v>
      </c>
      <c r="E82" s="253">
        <v>17</v>
      </c>
      <c r="G82" s="96">
        <v>300165952</v>
      </c>
      <c r="H82" s="70"/>
      <c r="I82" s="70">
        <v>35081539</v>
      </c>
      <c r="K82" s="146">
        <v>154761510</v>
      </c>
      <c r="L82" s="70"/>
      <c r="M82" s="143">
        <v>32835396</v>
      </c>
    </row>
    <row r="83" spans="1:15" ht="16.5" customHeight="1" x14ac:dyDescent="0.5">
      <c r="A83" s="142" t="s">
        <v>15</v>
      </c>
      <c r="E83" s="253">
        <v>18</v>
      </c>
      <c r="G83" s="87">
        <v>57695213</v>
      </c>
      <c r="H83" s="144"/>
      <c r="I83" s="88">
        <v>54383772</v>
      </c>
      <c r="J83" s="76"/>
      <c r="K83" s="87">
        <v>37018349</v>
      </c>
      <c r="L83" s="144"/>
      <c r="M83" s="88">
        <v>35054436</v>
      </c>
    </row>
    <row r="84" spans="1:15" ht="16.5" customHeight="1" x14ac:dyDescent="0.5">
      <c r="E84" s="253"/>
      <c r="G84" s="96"/>
      <c r="H84" s="70"/>
      <c r="I84" s="70"/>
      <c r="K84" s="96"/>
      <c r="L84" s="70"/>
      <c r="M84" s="70"/>
    </row>
    <row r="85" spans="1:15" ht="16.5" customHeight="1" x14ac:dyDescent="0.5">
      <c r="A85" s="72" t="s">
        <v>16</v>
      </c>
      <c r="E85" s="253"/>
      <c r="G85" s="97">
        <f>SUM(G80:G83)</f>
        <v>357861165</v>
      </c>
      <c r="H85" s="70"/>
      <c r="I85" s="75">
        <f>SUM(I80:I83)</f>
        <v>167299331</v>
      </c>
      <c r="K85" s="97">
        <f>SUM(K80:K83)</f>
        <v>191779859</v>
      </c>
      <c r="L85" s="70"/>
      <c r="M85" s="75">
        <f>SUM(M80:M83)</f>
        <v>67889832</v>
      </c>
    </row>
    <row r="86" spans="1:15" ht="16.5" customHeight="1" x14ac:dyDescent="0.5">
      <c r="E86" s="253"/>
      <c r="G86" s="96"/>
      <c r="H86" s="70"/>
      <c r="I86" s="70"/>
      <c r="K86" s="96"/>
      <c r="L86" s="70"/>
      <c r="M86" s="70"/>
    </row>
    <row r="87" spans="1:15" ht="16.5" customHeight="1" x14ac:dyDescent="0.5">
      <c r="A87" s="72" t="s">
        <v>17</v>
      </c>
      <c r="E87" s="253"/>
      <c r="G87" s="97">
        <f>+G75+G85</f>
        <v>780839186</v>
      </c>
      <c r="H87" s="70"/>
      <c r="I87" s="75">
        <f>+I75+I85</f>
        <v>542439242</v>
      </c>
      <c r="K87" s="97">
        <f>+K75+K85</f>
        <v>516084490</v>
      </c>
      <c r="L87" s="70"/>
      <c r="M87" s="75">
        <f>+M75+M85</f>
        <v>352101042</v>
      </c>
    </row>
    <row r="88" spans="1:15" ht="16.5" customHeight="1" x14ac:dyDescent="0.5">
      <c r="E88" s="253"/>
      <c r="G88" s="70"/>
      <c r="H88" s="70"/>
      <c r="I88" s="70"/>
      <c r="K88" s="70"/>
      <c r="L88" s="70"/>
      <c r="M88" s="70"/>
    </row>
    <row r="89" spans="1:15" ht="16.5" customHeight="1" x14ac:dyDescent="0.5">
      <c r="E89" s="253"/>
      <c r="G89" s="70"/>
      <c r="H89" s="70"/>
      <c r="I89" s="70"/>
      <c r="K89" s="70"/>
      <c r="L89" s="70"/>
      <c r="M89" s="70"/>
    </row>
    <row r="90" spans="1:15" ht="16.5" customHeight="1" x14ac:dyDescent="0.5">
      <c r="E90" s="253"/>
      <c r="G90" s="70"/>
      <c r="H90" s="70"/>
      <c r="I90" s="70"/>
      <c r="K90" s="70"/>
      <c r="L90" s="70"/>
      <c r="M90" s="70"/>
    </row>
    <row r="91" spans="1:15" ht="16.5" customHeight="1" x14ac:dyDescent="0.5">
      <c r="E91" s="253"/>
      <c r="G91" s="70"/>
      <c r="H91" s="70"/>
      <c r="I91" s="70"/>
      <c r="K91" s="70"/>
      <c r="L91" s="70"/>
      <c r="M91" s="70"/>
    </row>
    <row r="92" spans="1:15" ht="21" customHeight="1" x14ac:dyDescent="0.5">
      <c r="E92" s="253"/>
      <c r="G92" s="70"/>
      <c r="H92" s="70"/>
      <c r="I92" s="70"/>
      <c r="K92" s="70"/>
      <c r="L92" s="70"/>
      <c r="M92" s="70"/>
    </row>
    <row r="93" spans="1:15" ht="16.5" customHeight="1" x14ac:dyDescent="0.5">
      <c r="E93" s="253"/>
      <c r="G93" s="70"/>
      <c r="H93" s="70"/>
      <c r="I93" s="70"/>
      <c r="K93" s="70"/>
      <c r="L93" s="70"/>
      <c r="M93" s="70"/>
    </row>
    <row r="94" spans="1:15" ht="4.5" customHeight="1" x14ac:dyDescent="0.5">
      <c r="E94" s="253"/>
      <c r="G94" s="70"/>
      <c r="H94" s="70"/>
      <c r="I94" s="70"/>
      <c r="K94" s="70"/>
      <c r="L94" s="70"/>
      <c r="M94" s="70"/>
    </row>
    <row r="95" spans="1:15" ht="27" customHeight="1" x14ac:dyDescent="0.5">
      <c r="E95" s="253"/>
      <c r="G95" s="70"/>
      <c r="H95" s="70"/>
      <c r="I95" s="70"/>
      <c r="K95" s="70"/>
      <c r="L95" s="70"/>
      <c r="M95" s="70"/>
    </row>
    <row r="96" spans="1:15" ht="21.95" customHeight="1" x14ac:dyDescent="0.5">
      <c r="A96" s="74" t="str">
        <f>A49</f>
        <v>The accompanying notes are an integral part of these consolidated and company financial statements.</v>
      </c>
      <c r="B96" s="74"/>
      <c r="C96" s="74"/>
      <c r="D96" s="74"/>
      <c r="E96" s="114"/>
      <c r="F96" s="74"/>
      <c r="G96" s="75"/>
      <c r="H96" s="75"/>
      <c r="I96" s="75"/>
      <c r="J96" s="74"/>
      <c r="K96" s="75"/>
      <c r="L96" s="75"/>
      <c r="M96" s="75"/>
    </row>
    <row r="97" spans="1:13" ht="16.5" customHeight="1" x14ac:dyDescent="0.5">
      <c r="A97" s="72" t="s">
        <v>128</v>
      </c>
      <c r="E97" s="253"/>
      <c r="G97" s="70"/>
      <c r="H97" s="70"/>
      <c r="I97" s="70"/>
      <c r="K97" s="70"/>
      <c r="L97" s="70"/>
      <c r="M97" s="70"/>
    </row>
    <row r="98" spans="1:13" ht="16.5" customHeight="1" x14ac:dyDescent="0.5">
      <c r="A98" s="72" t="s">
        <v>143</v>
      </c>
      <c r="E98" s="253"/>
      <c r="G98" s="70"/>
      <c r="H98" s="70"/>
      <c r="I98" s="70"/>
      <c r="K98" s="70"/>
      <c r="L98" s="70"/>
      <c r="M98" s="70"/>
    </row>
    <row r="99" spans="1:13" ht="16.5" customHeight="1" x14ac:dyDescent="0.5">
      <c r="A99" s="73" t="str">
        <f>A52</f>
        <v>As at 30 September 2020</v>
      </c>
      <c r="B99" s="74"/>
      <c r="C99" s="74"/>
      <c r="D99" s="74"/>
      <c r="E99" s="114"/>
      <c r="F99" s="74"/>
      <c r="G99" s="75"/>
      <c r="H99" s="75"/>
      <c r="I99" s="75"/>
      <c r="J99" s="74"/>
      <c r="K99" s="75"/>
      <c r="L99" s="75"/>
      <c r="M99" s="75"/>
    </row>
    <row r="100" spans="1:13" ht="16.5" customHeight="1" x14ac:dyDescent="0.5">
      <c r="E100" s="253"/>
      <c r="G100" s="70"/>
      <c r="H100" s="70"/>
      <c r="I100" s="70"/>
      <c r="K100" s="70"/>
      <c r="L100" s="70"/>
      <c r="M100" s="70"/>
    </row>
    <row r="101" spans="1:13" ht="16.5" customHeight="1" x14ac:dyDescent="0.5">
      <c r="E101" s="253"/>
      <c r="G101" s="70"/>
      <c r="H101" s="70"/>
      <c r="I101" s="70"/>
      <c r="K101" s="70"/>
      <c r="L101" s="70"/>
      <c r="M101" s="70"/>
    </row>
    <row r="102" spans="1:13" ht="16.5" customHeight="1" x14ac:dyDescent="0.5">
      <c r="E102" s="253"/>
      <c r="G102" s="269" t="s">
        <v>45</v>
      </c>
      <c r="H102" s="269"/>
      <c r="I102" s="269"/>
      <c r="J102" s="72"/>
      <c r="K102" s="269" t="s">
        <v>66</v>
      </c>
      <c r="L102" s="269"/>
      <c r="M102" s="269"/>
    </row>
    <row r="103" spans="1:13" ht="17.100000000000001" customHeight="1" x14ac:dyDescent="0.5">
      <c r="E103" s="253"/>
      <c r="G103" s="268" t="s">
        <v>163</v>
      </c>
      <c r="H103" s="268"/>
      <c r="I103" s="268"/>
      <c r="K103" s="268" t="s">
        <v>163</v>
      </c>
      <c r="L103" s="268"/>
      <c r="M103" s="268"/>
    </row>
    <row r="104" spans="1:13" ht="16.5" customHeight="1" x14ac:dyDescent="0.5">
      <c r="E104" s="253"/>
      <c r="G104" s="81" t="s">
        <v>47</v>
      </c>
      <c r="H104" s="139"/>
      <c r="I104" s="81" t="s">
        <v>156</v>
      </c>
      <c r="K104" s="81" t="s">
        <v>47</v>
      </c>
      <c r="L104" s="139"/>
      <c r="M104" s="81" t="s">
        <v>156</v>
      </c>
    </row>
    <row r="105" spans="1:13" ht="16.350000000000001" customHeight="1" x14ac:dyDescent="0.5">
      <c r="E105" s="253"/>
      <c r="G105" s="6" t="s">
        <v>215</v>
      </c>
      <c r="H105" s="8"/>
      <c r="I105" s="6" t="s">
        <v>32</v>
      </c>
      <c r="J105" s="1"/>
      <c r="K105" s="6" t="s">
        <v>215</v>
      </c>
      <c r="L105" s="8"/>
      <c r="M105" s="6" t="s">
        <v>32</v>
      </c>
    </row>
    <row r="106" spans="1:13" ht="16.5" customHeight="1" x14ac:dyDescent="0.5">
      <c r="A106" s="77"/>
      <c r="E106" s="115"/>
      <c r="F106" s="72"/>
      <c r="G106" s="78" t="s">
        <v>138</v>
      </c>
      <c r="H106" s="78"/>
      <c r="I106" s="78" t="s">
        <v>123</v>
      </c>
      <c r="J106" s="72"/>
      <c r="K106" s="78" t="s">
        <v>138</v>
      </c>
      <c r="L106" s="78"/>
      <c r="M106" s="78" t="s">
        <v>123</v>
      </c>
    </row>
    <row r="107" spans="1:13" ht="16.5" customHeight="1" x14ac:dyDescent="0.5">
      <c r="E107" s="116" t="s">
        <v>160</v>
      </c>
      <c r="F107" s="79"/>
      <c r="G107" s="80" t="s">
        <v>1</v>
      </c>
      <c r="H107" s="78"/>
      <c r="I107" s="80" t="s">
        <v>1</v>
      </c>
      <c r="J107" s="79"/>
      <c r="K107" s="80" t="s">
        <v>1</v>
      </c>
      <c r="L107" s="81"/>
      <c r="M107" s="80" t="s">
        <v>1</v>
      </c>
    </row>
    <row r="108" spans="1:13" ht="16.5" customHeight="1" x14ac:dyDescent="0.5">
      <c r="A108" s="84"/>
      <c r="E108" s="117"/>
      <c r="F108" s="79"/>
      <c r="G108" s="95"/>
      <c r="H108" s="78"/>
      <c r="I108" s="81"/>
      <c r="J108" s="79"/>
      <c r="K108" s="95"/>
      <c r="L108" s="81"/>
      <c r="M108" s="81"/>
    </row>
    <row r="109" spans="1:13" ht="16.5" customHeight="1" x14ac:dyDescent="0.5">
      <c r="A109" s="84" t="s">
        <v>68</v>
      </c>
      <c r="E109" s="117"/>
      <c r="F109" s="79"/>
      <c r="G109" s="95"/>
      <c r="H109" s="78"/>
      <c r="I109" s="81"/>
      <c r="J109" s="79"/>
      <c r="K109" s="95"/>
      <c r="L109" s="81"/>
      <c r="M109" s="81"/>
    </row>
    <row r="110" spans="1:13" ht="16.5" customHeight="1" x14ac:dyDescent="0.5">
      <c r="E110" s="118"/>
      <c r="G110" s="96"/>
      <c r="H110" s="70"/>
      <c r="I110" s="70"/>
      <c r="K110" s="96"/>
      <c r="L110" s="70"/>
      <c r="M110" s="70"/>
    </row>
    <row r="111" spans="1:13" ht="16.5" customHeight="1" x14ac:dyDescent="0.5">
      <c r="A111" s="142" t="s">
        <v>18</v>
      </c>
      <c r="E111" s="118"/>
      <c r="G111" s="96"/>
      <c r="H111" s="70"/>
      <c r="I111" s="70"/>
      <c r="K111" s="96"/>
      <c r="L111" s="70"/>
      <c r="M111" s="70"/>
    </row>
    <row r="112" spans="1:13" ht="16.5" customHeight="1" x14ac:dyDescent="0.5">
      <c r="B112" s="142" t="s">
        <v>19</v>
      </c>
      <c r="E112" s="118"/>
      <c r="G112" s="96"/>
      <c r="H112" s="70"/>
      <c r="I112" s="70"/>
      <c r="K112" s="96"/>
      <c r="L112" s="70"/>
      <c r="M112" s="70"/>
    </row>
    <row r="113" spans="1:13" ht="16.5" customHeight="1" x14ac:dyDescent="0.5">
      <c r="C113" s="142" t="s">
        <v>146</v>
      </c>
      <c r="E113" s="118"/>
      <c r="G113" s="96"/>
      <c r="H113" s="70"/>
      <c r="I113" s="70"/>
      <c r="K113" s="96"/>
      <c r="L113" s="70"/>
      <c r="M113" s="70"/>
    </row>
    <row r="114" spans="1:13" ht="16.5" customHeight="1" thickBot="1" x14ac:dyDescent="0.55000000000000004">
      <c r="D114" s="142" t="s">
        <v>147</v>
      </c>
      <c r="E114" s="118"/>
      <c r="G114" s="100">
        <v>2000000000</v>
      </c>
      <c r="H114" s="70"/>
      <c r="I114" s="101">
        <v>2000000000</v>
      </c>
      <c r="K114" s="100">
        <v>2000000000</v>
      </c>
      <c r="L114" s="70"/>
      <c r="M114" s="101">
        <v>2000000000</v>
      </c>
    </row>
    <row r="115" spans="1:13" ht="16.5" customHeight="1" thickTop="1" x14ac:dyDescent="0.5">
      <c r="E115" s="118"/>
      <c r="G115" s="98"/>
      <c r="H115" s="70"/>
      <c r="I115" s="92"/>
      <c r="K115" s="98"/>
      <c r="L115" s="70"/>
      <c r="M115" s="92"/>
    </row>
    <row r="116" spans="1:13" ht="16.5" customHeight="1" x14ac:dyDescent="0.5">
      <c r="A116" s="86"/>
      <c r="B116" s="142" t="s">
        <v>76</v>
      </c>
      <c r="C116" s="86"/>
      <c r="E116" s="118"/>
      <c r="G116" s="96"/>
      <c r="H116" s="70"/>
      <c r="I116" s="70"/>
      <c r="K116" s="96"/>
      <c r="L116" s="70"/>
      <c r="M116" s="70"/>
    </row>
    <row r="117" spans="1:13" ht="16.5" customHeight="1" x14ac:dyDescent="0.5">
      <c r="A117" s="86"/>
      <c r="C117" s="142" t="s">
        <v>146</v>
      </c>
      <c r="E117" s="118"/>
      <c r="G117" s="96"/>
      <c r="H117" s="70"/>
      <c r="I117" s="70"/>
      <c r="K117" s="96"/>
      <c r="L117" s="70"/>
      <c r="M117" s="70"/>
    </row>
    <row r="118" spans="1:13" ht="16.5" customHeight="1" x14ac:dyDescent="0.5">
      <c r="A118" s="86"/>
      <c r="D118" s="142" t="s">
        <v>148</v>
      </c>
      <c r="E118" s="118"/>
      <c r="G118" s="96">
        <v>2000000000</v>
      </c>
      <c r="H118" s="70"/>
      <c r="I118" s="70">
        <v>2000000000</v>
      </c>
      <c r="K118" s="96">
        <v>2000000000</v>
      </c>
      <c r="L118" s="70"/>
      <c r="M118" s="70">
        <v>2000000000</v>
      </c>
    </row>
    <row r="119" spans="1:13" ht="16.5" customHeight="1" x14ac:dyDescent="0.5">
      <c r="A119" s="86" t="s">
        <v>96</v>
      </c>
      <c r="E119" s="118"/>
      <c r="G119" s="98">
        <v>1248938736</v>
      </c>
      <c r="H119" s="70"/>
      <c r="I119" s="92">
        <v>1248938736</v>
      </c>
      <c r="J119" s="76"/>
      <c r="K119" s="145">
        <v>1248938736</v>
      </c>
      <c r="L119" s="144"/>
      <c r="M119" s="144">
        <v>1248938736</v>
      </c>
    </row>
    <row r="120" spans="1:13" ht="16.5" customHeight="1" x14ac:dyDescent="0.5">
      <c r="A120" s="86" t="s">
        <v>97</v>
      </c>
      <c r="E120" s="118"/>
      <c r="G120" s="96"/>
      <c r="H120" s="70"/>
      <c r="I120" s="70"/>
      <c r="K120" s="96"/>
      <c r="L120" s="70"/>
      <c r="M120" s="70"/>
    </row>
    <row r="121" spans="1:13" ht="16.5" customHeight="1" x14ac:dyDescent="0.5">
      <c r="A121" s="86"/>
      <c r="B121" s="142" t="s">
        <v>98</v>
      </c>
      <c r="E121" s="118"/>
      <c r="G121" s="98">
        <v>94712575</v>
      </c>
      <c r="H121" s="70"/>
      <c r="I121" s="92">
        <v>94712575</v>
      </c>
      <c r="K121" s="146">
        <v>0</v>
      </c>
      <c r="L121" s="70"/>
      <c r="M121" s="143">
        <v>0</v>
      </c>
    </row>
    <row r="122" spans="1:13" ht="16.5" customHeight="1" x14ac:dyDescent="0.5">
      <c r="A122" s="69" t="s">
        <v>20</v>
      </c>
      <c r="E122" s="118"/>
      <c r="G122" s="96"/>
      <c r="H122" s="70"/>
      <c r="I122" s="70"/>
      <c r="K122" s="96"/>
      <c r="L122" s="70"/>
      <c r="M122" s="70"/>
    </row>
    <row r="123" spans="1:13" ht="16.5" customHeight="1" x14ac:dyDescent="0.5">
      <c r="A123" s="69"/>
      <c r="B123" s="142" t="s">
        <v>126</v>
      </c>
      <c r="G123" s="99"/>
      <c r="K123" s="99"/>
    </row>
    <row r="124" spans="1:13" ht="16.5" customHeight="1" x14ac:dyDescent="0.5">
      <c r="A124" s="69"/>
      <c r="C124" s="142" t="s">
        <v>127</v>
      </c>
      <c r="E124" s="118">
        <v>20</v>
      </c>
      <c r="G124" s="96">
        <v>110350000</v>
      </c>
      <c r="H124" s="70"/>
      <c r="I124" s="70">
        <v>110350000</v>
      </c>
      <c r="K124" s="96">
        <v>110350000</v>
      </c>
      <c r="L124" s="70"/>
      <c r="M124" s="70">
        <v>110350000</v>
      </c>
    </row>
    <row r="125" spans="1:13" ht="16.5" customHeight="1" x14ac:dyDescent="0.5">
      <c r="B125" s="142" t="s">
        <v>21</v>
      </c>
      <c r="E125" s="118"/>
      <c r="G125" s="146">
        <v>520313641</v>
      </c>
      <c r="H125" s="92"/>
      <c r="I125" s="92">
        <v>423929843</v>
      </c>
      <c r="J125" s="94"/>
      <c r="K125" s="146">
        <v>364223821</v>
      </c>
      <c r="L125" s="92"/>
      <c r="M125" s="143">
        <v>351871554</v>
      </c>
    </row>
    <row r="126" spans="1:13" ht="16.5" customHeight="1" x14ac:dyDescent="0.5">
      <c r="A126" s="142" t="s">
        <v>116</v>
      </c>
      <c r="E126" s="118"/>
      <c r="G126" s="87">
        <v>928807</v>
      </c>
      <c r="H126" s="92"/>
      <c r="I126" s="75">
        <v>-7665932</v>
      </c>
      <c r="K126" s="87">
        <v>0</v>
      </c>
      <c r="L126" s="92"/>
      <c r="M126" s="88">
        <v>0</v>
      </c>
    </row>
    <row r="127" spans="1:13" ht="16.5" customHeight="1" x14ac:dyDescent="0.5">
      <c r="E127" s="118"/>
      <c r="G127" s="146"/>
      <c r="H127" s="92"/>
      <c r="I127" s="92"/>
      <c r="K127" s="146"/>
      <c r="L127" s="92"/>
      <c r="M127" s="143"/>
    </row>
    <row r="128" spans="1:13" ht="16.5" customHeight="1" x14ac:dyDescent="0.5">
      <c r="A128" s="72" t="s">
        <v>149</v>
      </c>
      <c r="E128" s="118"/>
      <c r="G128" s="99"/>
      <c r="K128" s="99"/>
    </row>
    <row r="129" spans="1:13" ht="16.5" customHeight="1" x14ac:dyDescent="0.5">
      <c r="A129" s="72"/>
      <c r="B129" s="72" t="s">
        <v>150</v>
      </c>
      <c r="E129" s="118"/>
      <c r="G129" s="98">
        <f>SUM(G118:G126)</f>
        <v>3975243759</v>
      </c>
      <c r="H129" s="92"/>
      <c r="I129" s="92">
        <f>SUM(I118:I126)</f>
        <v>3870265222</v>
      </c>
      <c r="K129" s="98">
        <f>SUM(K118:K126)</f>
        <v>3723512557</v>
      </c>
      <c r="L129" s="92"/>
      <c r="M129" s="92">
        <f>SUM(M118:M126)</f>
        <v>3711160290</v>
      </c>
    </row>
    <row r="130" spans="1:13" ht="16.5" customHeight="1" x14ac:dyDescent="0.5">
      <c r="B130" s="142" t="s">
        <v>63</v>
      </c>
      <c r="E130" s="118"/>
      <c r="G130" s="87">
        <v>-1594926</v>
      </c>
      <c r="H130" s="92"/>
      <c r="I130" s="75">
        <v>-390043</v>
      </c>
      <c r="K130" s="87">
        <v>0</v>
      </c>
      <c r="L130" s="92"/>
      <c r="M130" s="88">
        <v>0</v>
      </c>
    </row>
    <row r="131" spans="1:13" ht="16.5" customHeight="1" x14ac:dyDescent="0.5">
      <c r="A131" s="72"/>
      <c r="E131" s="118"/>
      <c r="G131" s="98"/>
      <c r="H131" s="92"/>
      <c r="I131" s="92"/>
      <c r="K131" s="146"/>
      <c r="L131" s="92"/>
      <c r="M131" s="143"/>
    </row>
    <row r="132" spans="1:13" ht="16.5" customHeight="1" x14ac:dyDescent="0.5">
      <c r="A132" s="72" t="s">
        <v>52</v>
      </c>
      <c r="E132" s="118"/>
      <c r="G132" s="97">
        <f>SUM(G129:G130)</f>
        <v>3973648833</v>
      </c>
      <c r="H132" s="92"/>
      <c r="I132" s="75">
        <f>SUM(I129:I130)</f>
        <v>3869875179</v>
      </c>
      <c r="K132" s="97">
        <f>SUM(K129:K130)</f>
        <v>3723512557</v>
      </c>
      <c r="L132" s="92"/>
      <c r="M132" s="75">
        <f>SUM(M129:M130)</f>
        <v>3711160290</v>
      </c>
    </row>
    <row r="133" spans="1:13" ht="16.5" customHeight="1" x14ac:dyDescent="0.5">
      <c r="A133" s="72"/>
      <c r="E133" s="118"/>
      <c r="G133" s="98"/>
      <c r="H133" s="92"/>
      <c r="I133" s="92"/>
      <c r="K133" s="98"/>
      <c r="L133" s="92"/>
      <c r="M133" s="92"/>
    </row>
    <row r="134" spans="1:13" ht="16.5" customHeight="1" thickBot="1" x14ac:dyDescent="0.55000000000000004">
      <c r="A134" s="72" t="s">
        <v>69</v>
      </c>
      <c r="B134" s="72"/>
      <c r="E134" s="253"/>
      <c r="G134" s="100">
        <f>+G132+G87</f>
        <v>4754488019</v>
      </c>
      <c r="H134" s="92"/>
      <c r="I134" s="101">
        <f>+I132+I87</f>
        <v>4412314421</v>
      </c>
      <c r="K134" s="100">
        <f>+K132+K87</f>
        <v>4239597047</v>
      </c>
      <c r="L134" s="92"/>
      <c r="M134" s="101">
        <f>+M132+M87</f>
        <v>4063261332</v>
      </c>
    </row>
    <row r="135" spans="1:13" ht="16.5" customHeight="1" thickTop="1" x14ac:dyDescent="0.5">
      <c r="A135" s="72"/>
      <c r="B135" s="72"/>
      <c r="E135" s="253"/>
      <c r="G135" s="92"/>
      <c r="H135" s="92"/>
      <c r="I135" s="92"/>
      <c r="K135" s="92"/>
      <c r="L135" s="92"/>
      <c r="M135" s="92"/>
    </row>
    <row r="136" spans="1:13" ht="16.5" customHeight="1" x14ac:dyDescent="0.5">
      <c r="A136" s="72"/>
      <c r="B136" s="72"/>
      <c r="E136" s="253"/>
      <c r="G136" s="9"/>
      <c r="H136" s="9"/>
      <c r="I136" s="9"/>
      <c r="J136" s="8"/>
      <c r="K136" s="9"/>
      <c r="L136" s="9"/>
      <c r="M136" s="9"/>
    </row>
    <row r="137" spans="1:13" ht="16.5" customHeight="1" x14ac:dyDescent="0.5">
      <c r="A137" s="72"/>
      <c r="B137" s="72"/>
      <c r="E137" s="253"/>
      <c r="G137" s="92"/>
      <c r="H137" s="92"/>
      <c r="I137" s="92"/>
      <c r="K137" s="92"/>
      <c r="L137" s="92"/>
      <c r="M137" s="92"/>
    </row>
    <row r="138" spans="1:13" ht="16.5" customHeight="1" x14ac:dyDescent="0.5">
      <c r="A138" s="72"/>
      <c r="B138" s="72"/>
      <c r="E138" s="253"/>
      <c r="G138" s="92"/>
      <c r="H138" s="92"/>
      <c r="I138" s="92"/>
      <c r="K138" s="92"/>
      <c r="L138" s="92"/>
      <c r="M138" s="92"/>
    </row>
    <row r="139" spans="1:13" ht="16.5" customHeight="1" x14ac:dyDescent="0.5">
      <c r="A139" s="72"/>
      <c r="B139" s="72"/>
      <c r="E139" s="253"/>
      <c r="G139" s="92"/>
      <c r="H139" s="92"/>
      <c r="I139" s="92"/>
      <c r="K139" s="92"/>
      <c r="L139" s="92"/>
      <c r="M139" s="92"/>
    </row>
    <row r="140" spans="1:13" ht="16.5" customHeight="1" x14ac:dyDescent="0.5">
      <c r="A140" s="72"/>
      <c r="B140" s="72"/>
      <c r="E140" s="253"/>
      <c r="G140" s="92"/>
      <c r="H140" s="92"/>
      <c r="I140" s="92"/>
      <c r="K140" s="92"/>
      <c r="L140" s="92"/>
      <c r="M140" s="92"/>
    </row>
    <row r="141" spans="1:13" ht="15" customHeight="1" x14ac:dyDescent="0.5">
      <c r="A141" s="72"/>
      <c r="B141" s="72"/>
      <c r="E141" s="253"/>
      <c r="G141" s="92"/>
      <c r="H141" s="92"/>
      <c r="I141" s="92"/>
      <c r="K141" s="92"/>
      <c r="L141" s="92"/>
      <c r="M141" s="92"/>
    </row>
    <row r="142" spans="1:13" ht="20.85" customHeight="1" x14ac:dyDescent="0.5">
      <c r="A142" s="72"/>
      <c r="B142" s="72"/>
      <c r="E142" s="253"/>
      <c r="G142" s="92"/>
      <c r="H142" s="92"/>
      <c r="I142" s="92"/>
      <c r="K142" s="92"/>
      <c r="L142" s="92"/>
      <c r="M142" s="92"/>
    </row>
    <row r="143" spans="1:13" ht="21.95" customHeight="1" x14ac:dyDescent="0.5">
      <c r="A143" s="74" t="str">
        <f>A49</f>
        <v>The accompanying notes are an integral part of these consolidated and company financial statements.</v>
      </c>
      <c r="B143" s="74"/>
      <c r="C143" s="74"/>
      <c r="D143" s="74"/>
      <c r="E143" s="114"/>
      <c r="F143" s="74"/>
      <c r="G143" s="102"/>
      <c r="H143" s="102"/>
      <c r="I143" s="102"/>
      <c r="J143" s="102"/>
      <c r="K143" s="102"/>
      <c r="L143" s="102"/>
      <c r="M143" s="102"/>
    </row>
  </sheetData>
  <mergeCells count="13">
    <mergeCell ref="G55:I55"/>
    <mergeCell ref="K55:M55"/>
    <mergeCell ref="G6:I6"/>
    <mergeCell ref="K6:M6"/>
    <mergeCell ref="G7:I7"/>
    <mergeCell ref="K7:M7"/>
    <mergeCell ref="A47:M47"/>
    <mergeCell ref="G56:I56"/>
    <mergeCell ref="K56:M56"/>
    <mergeCell ref="G102:I102"/>
    <mergeCell ref="K102:M102"/>
    <mergeCell ref="G103:I103"/>
    <mergeCell ref="K103:M103"/>
  </mergeCells>
  <pageMargins left="0.8" right="0.5" top="0.5" bottom="0.6" header="0.49" footer="0.4"/>
  <pageSetup paperSize="9" firstPageNumber="2" fitToHeight="0" orientation="portrait" useFirstPageNumber="1" horizontalDpi="1200" verticalDpi="1200" r:id="rId1"/>
  <headerFooter>
    <oddFooter>&amp;R&amp;"Arial,Regular"&amp;9&amp;P</oddFooter>
  </headerFooter>
  <rowBreaks count="2" manualBreakCount="2">
    <brk id="49" max="12" man="1"/>
    <brk id="96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64"/>
  <sheetViews>
    <sheetView zoomScale="115" zoomScaleNormal="115" zoomScaleSheetLayoutView="130" workbookViewId="0">
      <selection activeCell="D12" sqref="D12"/>
    </sheetView>
  </sheetViews>
  <sheetFormatPr defaultColWidth="9.42578125" defaultRowHeight="16.350000000000001" customHeight="1" x14ac:dyDescent="0.5"/>
  <cols>
    <col min="1" max="3" width="1.42578125" style="8" customWidth="1"/>
    <col min="4" max="4" width="41.28515625" style="8" customWidth="1"/>
    <col min="5" max="5" width="4.5703125" style="8" customWidth="1"/>
    <col min="6" max="6" width="0.5703125" style="8" customWidth="1"/>
    <col min="7" max="7" width="10.5703125" style="1" customWidth="1"/>
    <col min="8" max="8" width="0.5703125" style="1" customWidth="1"/>
    <col min="9" max="9" width="10.5703125" style="1" customWidth="1"/>
    <col min="10" max="10" width="0.5703125" style="1" customWidth="1"/>
    <col min="11" max="11" width="10.5703125" style="1" customWidth="1"/>
    <col min="12" max="12" width="0.5703125" style="1" customWidth="1"/>
    <col min="13" max="13" width="10.5703125" style="1" customWidth="1"/>
    <col min="14" max="16384" width="9.42578125" style="8"/>
  </cols>
  <sheetData>
    <row r="1" spans="1:13" ht="16.350000000000001" customHeight="1" x14ac:dyDescent="0.5">
      <c r="A1" s="36" t="s">
        <v>128</v>
      </c>
      <c r="E1" s="71"/>
    </row>
    <row r="2" spans="1:13" ht="16.350000000000001" customHeight="1" x14ac:dyDescent="0.5">
      <c r="A2" s="36" t="s">
        <v>133</v>
      </c>
      <c r="E2" s="71"/>
    </row>
    <row r="3" spans="1:13" ht="16.350000000000001" customHeight="1" x14ac:dyDescent="0.5">
      <c r="A3" s="73" t="s">
        <v>213</v>
      </c>
      <c r="B3" s="3"/>
      <c r="C3" s="3"/>
      <c r="D3" s="3"/>
      <c r="E3" s="4"/>
      <c r="F3" s="3"/>
      <c r="G3" s="5"/>
      <c r="H3" s="5"/>
      <c r="I3" s="5"/>
      <c r="J3" s="5"/>
      <c r="K3" s="5"/>
      <c r="L3" s="5"/>
      <c r="M3" s="5"/>
    </row>
    <row r="4" spans="1:13" ht="9.75" customHeight="1" x14ac:dyDescent="0.5">
      <c r="A4" s="10"/>
      <c r="B4" s="11"/>
      <c r="C4" s="11"/>
      <c r="D4" s="11"/>
      <c r="E4" s="12"/>
      <c r="F4" s="11"/>
      <c r="G4" s="9"/>
      <c r="H4" s="9"/>
      <c r="I4" s="9"/>
      <c r="J4" s="9"/>
      <c r="K4" s="9"/>
      <c r="L4" s="9"/>
      <c r="M4" s="9"/>
    </row>
    <row r="5" spans="1:13" ht="9.75" customHeight="1" x14ac:dyDescent="0.5">
      <c r="E5" s="7"/>
      <c r="F5" s="36"/>
      <c r="G5" s="6"/>
      <c r="H5" s="6"/>
      <c r="I5" s="6"/>
      <c r="J5" s="6"/>
      <c r="K5" s="6"/>
      <c r="L5" s="6"/>
      <c r="M5" s="6"/>
    </row>
    <row r="6" spans="1:13" s="141" customFormat="1" ht="14.1" customHeight="1" x14ac:dyDescent="0.5">
      <c r="A6" s="56"/>
      <c r="B6" s="55"/>
      <c r="C6" s="55"/>
      <c r="D6" s="55"/>
      <c r="E6" s="54"/>
      <c r="F6" s="55"/>
      <c r="G6" s="271" t="s">
        <v>45</v>
      </c>
      <c r="H6" s="271"/>
      <c r="I6" s="271"/>
      <c r="J6" s="49"/>
      <c r="K6" s="271" t="s">
        <v>66</v>
      </c>
      <c r="L6" s="271"/>
      <c r="M6" s="271"/>
    </row>
    <row r="7" spans="1:13" s="141" customFormat="1" ht="14.1" customHeight="1" x14ac:dyDescent="0.5">
      <c r="A7" s="56"/>
      <c r="B7" s="55"/>
      <c r="C7" s="55"/>
      <c r="D7" s="55"/>
      <c r="E7" s="54"/>
      <c r="F7" s="55"/>
      <c r="G7" s="272" t="s">
        <v>46</v>
      </c>
      <c r="H7" s="272"/>
      <c r="I7" s="272"/>
      <c r="J7" s="49"/>
      <c r="K7" s="272" t="s">
        <v>46</v>
      </c>
      <c r="L7" s="272"/>
      <c r="M7" s="272"/>
    </row>
    <row r="8" spans="1:13" s="141" customFormat="1" ht="14.1" customHeight="1" x14ac:dyDescent="0.5">
      <c r="E8" s="203"/>
      <c r="G8" s="49" t="s">
        <v>47</v>
      </c>
      <c r="H8" s="49"/>
      <c r="I8" s="49" t="s">
        <v>47</v>
      </c>
      <c r="J8" s="41"/>
      <c r="K8" s="49" t="s">
        <v>47</v>
      </c>
      <c r="L8" s="49"/>
      <c r="M8" s="49" t="s">
        <v>47</v>
      </c>
    </row>
    <row r="9" spans="1:13" s="141" customFormat="1" ht="14.1" customHeight="1" x14ac:dyDescent="0.5">
      <c r="E9" s="50"/>
      <c r="F9" s="48"/>
      <c r="G9" s="49" t="s">
        <v>215</v>
      </c>
      <c r="H9" s="49"/>
      <c r="I9" s="49" t="s">
        <v>215</v>
      </c>
      <c r="J9" s="49"/>
      <c r="K9" s="49" t="s">
        <v>215</v>
      </c>
      <c r="L9" s="49"/>
      <c r="M9" s="49" t="s">
        <v>215</v>
      </c>
    </row>
    <row r="10" spans="1:13" s="141" customFormat="1" ht="14.1" customHeight="1" x14ac:dyDescent="0.5">
      <c r="E10" s="203"/>
      <c r="G10" s="49" t="s">
        <v>138</v>
      </c>
      <c r="H10" s="49"/>
      <c r="I10" s="49" t="s">
        <v>123</v>
      </c>
      <c r="J10" s="48"/>
      <c r="K10" s="49" t="s">
        <v>138</v>
      </c>
      <c r="L10" s="49"/>
      <c r="M10" s="49" t="s">
        <v>123</v>
      </c>
    </row>
    <row r="11" spans="1:13" s="141" customFormat="1" ht="14.1" customHeight="1" x14ac:dyDescent="0.5">
      <c r="E11" s="254" t="s">
        <v>160</v>
      </c>
      <c r="F11" s="48"/>
      <c r="G11" s="40" t="s">
        <v>1</v>
      </c>
      <c r="H11" s="49"/>
      <c r="I11" s="40" t="s">
        <v>1</v>
      </c>
      <c r="J11" s="57"/>
      <c r="K11" s="40" t="s">
        <v>1</v>
      </c>
      <c r="L11" s="49"/>
      <c r="M11" s="40" t="s">
        <v>1</v>
      </c>
    </row>
    <row r="12" spans="1:13" s="141" customFormat="1" ht="6" customHeight="1" x14ac:dyDescent="0.5">
      <c r="E12" s="203"/>
      <c r="G12" s="103"/>
      <c r="H12" s="46"/>
      <c r="I12" s="44"/>
      <c r="J12" s="46"/>
      <c r="K12" s="103"/>
      <c r="L12" s="46"/>
      <c r="M12" s="44"/>
    </row>
    <row r="13" spans="1:13" s="141" customFormat="1" ht="14.1" customHeight="1" x14ac:dyDescent="0.5">
      <c r="A13" s="141" t="s">
        <v>118</v>
      </c>
      <c r="E13" s="203"/>
      <c r="G13" s="103">
        <v>816811862</v>
      </c>
      <c r="H13" s="46"/>
      <c r="I13" s="153">
        <v>668360223</v>
      </c>
      <c r="J13" s="212"/>
      <c r="K13" s="252">
        <v>613906882</v>
      </c>
      <c r="L13" s="151"/>
      <c r="M13" s="153">
        <v>502890136</v>
      </c>
    </row>
    <row r="14" spans="1:13" s="141" customFormat="1" ht="14.1" customHeight="1" x14ac:dyDescent="0.5">
      <c r="A14" s="141" t="s">
        <v>101</v>
      </c>
      <c r="E14" s="203"/>
      <c r="G14" s="104">
        <v>14790970</v>
      </c>
      <c r="H14" s="46"/>
      <c r="I14" s="157">
        <v>17708576</v>
      </c>
      <c r="J14" s="212"/>
      <c r="K14" s="152">
        <v>0</v>
      </c>
      <c r="L14" s="151"/>
      <c r="M14" s="157">
        <v>0</v>
      </c>
    </row>
    <row r="15" spans="1:13" s="141" customFormat="1" ht="6" customHeight="1" x14ac:dyDescent="0.5">
      <c r="E15" s="203"/>
      <c r="G15" s="103"/>
      <c r="H15" s="46"/>
      <c r="I15" s="44"/>
      <c r="J15" s="46"/>
      <c r="K15" s="103"/>
      <c r="L15" s="46"/>
      <c r="M15" s="44"/>
    </row>
    <row r="16" spans="1:13" s="141" customFormat="1" ht="14.1" customHeight="1" x14ac:dyDescent="0.5">
      <c r="A16" s="48" t="s">
        <v>103</v>
      </c>
      <c r="E16" s="203"/>
      <c r="G16" s="104">
        <f>SUM(G13:G14)</f>
        <v>831602832</v>
      </c>
      <c r="H16" s="46"/>
      <c r="I16" s="53">
        <f>SUM(I13:I14)</f>
        <v>686068799</v>
      </c>
      <c r="J16" s="46"/>
      <c r="K16" s="104">
        <f>SUM(K13:K14)</f>
        <v>613906882</v>
      </c>
      <c r="L16" s="46"/>
      <c r="M16" s="53">
        <f>SUM(M13:M14)</f>
        <v>502890136</v>
      </c>
    </row>
    <row r="17" spans="1:13" s="141" customFormat="1" ht="6" customHeight="1" x14ac:dyDescent="0.5">
      <c r="A17" s="48"/>
      <c r="E17" s="203"/>
      <c r="G17" s="103"/>
      <c r="H17" s="42"/>
      <c r="I17" s="44"/>
      <c r="J17" s="42"/>
      <c r="K17" s="103"/>
      <c r="L17" s="42"/>
      <c r="M17" s="44"/>
    </row>
    <row r="18" spans="1:13" s="141" customFormat="1" ht="14.1" customHeight="1" x14ac:dyDescent="0.5">
      <c r="A18" s="141" t="s">
        <v>111</v>
      </c>
      <c r="E18" s="203"/>
      <c r="G18" s="103">
        <v>-468355627</v>
      </c>
      <c r="H18" s="46"/>
      <c r="I18" s="153">
        <v>-396548085</v>
      </c>
      <c r="J18" s="212"/>
      <c r="K18" s="149">
        <v>-368493219</v>
      </c>
      <c r="L18" s="151"/>
      <c r="M18" s="153">
        <v>-307087559</v>
      </c>
    </row>
    <row r="19" spans="1:13" s="141" customFormat="1" ht="14.1" customHeight="1" x14ac:dyDescent="0.5">
      <c r="A19" s="141" t="s">
        <v>104</v>
      </c>
      <c r="E19" s="203"/>
      <c r="G19" s="104">
        <v>-20367249</v>
      </c>
      <c r="H19" s="46"/>
      <c r="I19" s="157">
        <v>-21643063</v>
      </c>
      <c r="J19" s="212"/>
      <c r="K19" s="152">
        <v>0</v>
      </c>
      <c r="L19" s="151"/>
      <c r="M19" s="157">
        <v>0</v>
      </c>
    </row>
    <row r="20" spans="1:13" s="141" customFormat="1" ht="6" customHeight="1" x14ac:dyDescent="0.5">
      <c r="E20" s="203"/>
      <c r="G20" s="103"/>
      <c r="H20" s="42"/>
      <c r="I20" s="44"/>
      <c r="J20" s="42"/>
      <c r="K20" s="103"/>
      <c r="L20" s="42"/>
      <c r="M20" s="44"/>
    </row>
    <row r="21" spans="1:13" s="141" customFormat="1" ht="14.1" customHeight="1" x14ac:dyDescent="0.5">
      <c r="A21" s="48" t="s">
        <v>105</v>
      </c>
      <c r="G21" s="104">
        <f>SUM(G18:G19)</f>
        <v>-488722876</v>
      </c>
      <c r="I21" s="53">
        <f>SUM(I18:I19)</f>
        <v>-418191148</v>
      </c>
      <c r="K21" s="104">
        <f>SUM(K18:K19)</f>
        <v>-368493219</v>
      </c>
      <c r="M21" s="53">
        <f>SUM(M18:M19)</f>
        <v>-307087559</v>
      </c>
    </row>
    <row r="22" spans="1:13" s="141" customFormat="1" ht="6" customHeight="1" x14ac:dyDescent="0.5">
      <c r="A22" s="56"/>
      <c r="B22" s="55"/>
      <c r="C22" s="55"/>
      <c r="D22" s="55"/>
      <c r="E22" s="54"/>
      <c r="F22" s="55"/>
      <c r="G22" s="105"/>
      <c r="H22" s="42"/>
      <c r="I22" s="46"/>
      <c r="J22" s="42"/>
      <c r="K22" s="105"/>
      <c r="L22" s="42"/>
      <c r="M22" s="46"/>
    </row>
    <row r="23" spans="1:13" s="141" customFormat="1" ht="14.1" customHeight="1" x14ac:dyDescent="0.5">
      <c r="A23" s="48" t="s">
        <v>22</v>
      </c>
      <c r="E23" s="203"/>
      <c r="G23" s="105">
        <f>G16+G21</f>
        <v>342879956</v>
      </c>
      <c r="H23" s="46"/>
      <c r="I23" s="46">
        <f>I16+I21</f>
        <v>267877651</v>
      </c>
      <c r="J23" s="46"/>
      <c r="K23" s="105">
        <f>K16+K21</f>
        <v>245413663</v>
      </c>
      <c r="L23" s="46"/>
      <c r="M23" s="46">
        <f>M16+M21</f>
        <v>195802577</v>
      </c>
    </row>
    <row r="24" spans="1:13" s="141" customFormat="1" ht="14.1" customHeight="1" x14ac:dyDescent="0.5">
      <c r="A24" s="182" t="s">
        <v>51</v>
      </c>
      <c r="B24" s="182"/>
      <c r="C24" s="182"/>
      <c r="D24" s="182"/>
      <c r="E24" s="203"/>
      <c r="G24" s="103">
        <v>0</v>
      </c>
      <c r="H24" s="44"/>
      <c r="I24" s="153">
        <v>1977160</v>
      </c>
      <c r="J24" s="213"/>
      <c r="K24" s="165">
        <v>17792115</v>
      </c>
      <c r="L24" s="213"/>
      <c r="M24" s="153">
        <v>10676726</v>
      </c>
    </row>
    <row r="25" spans="1:13" s="141" customFormat="1" ht="14.1" customHeight="1" x14ac:dyDescent="0.5">
      <c r="A25" s="182" t="s">
        <v>23</v>
      </c>
      <c r="B25" s="182"/>
      <c r="C25" s="182"/>
      <c r="D25" s="182"/>
      <c r="E25" s="203"/>
      <c r="G25" s="103">
        <v>-51554198</v>
      </c>
      <c r="H25" s="44"/>
      <c r="I25" s="153">
        <v>-45408844</v>
      </c>
      <c r="J25" s="214"/>
      <c r="K25" s="149">
        <v>-39390960</v>
      </c>
      <c r="L25" s="214"/>
      <c r="M25" s="160">
        <v>-33162013</v>
      </c>
    </row>
    <row r="26" spans="1:13" s="141" customFormat="1" ht="14.1" customHeight="1" x14ac:dyDescent="0.5">
      <c r="A26" s="182" t="s">
        <v>24</v>
      </c>
      <c r="B26" s="182"/>
      <c r="C26" s="182"/>
      <c r="D26" s="182"/>
      <c r="E26" s="203"/>
      <c r="G26" s="103">
        <v>-105468007</v>
      </c>
      <c r="H26" s="44"/>
      <c r="I26" s="153">
        <v>-99848299</v>
      </c>
      <c r="J26" s="214"/>
      <c r="K26" s="149">
        <v>-69054161</v>
      </c>
      <c r="L26" s="214"/>
      <c r="M26" s="153">
        <v>-55983873</v>
      </c>
    </row>
    <row r="27" spans="1:13" s="141" customFormat="1" ht="14.1" customHeight="1" x14ac:dyDescent="0.5">
      <c r="A27" s="182" t="s">
        <v>188</v>
      </c>
      <c r="B27" s="182"/>
      <c r="C27" s="182"/>
      <c r="D27" s="182"/>
      <c r="E27" s="203"/>
      <c r="G27" s="103">
        <v>-8079782</v>
      </c>
      <c r="H27" s="44"/>
      <c r="I27" s="153">
        <v>0</v>
      </c>
      <c r="J27" s="153"/>
      <c r="K27" s="149">
        <v>-8114758</v>
      </c>
      <c r="L27" s="153"/>
      <c r="M27" s="153">
        <v>0</v>
      </c>
    </row>
    <row r="28" spans="1:13" s="141" customFormat="1" ht="14.1" customHeight="1" x14ac:dyDescent="0.5">
      <c r="A28" s="182" t="s">
        <v>25</v>
      </c>
      <c r="B28" s="182"/>
      <c r="C28" s="182"/>
      <c r="D28" s="182"/>
      <c r="E28" s="203"/>
      <c r="G28" s="104">
        <v>-2753224</v>
      </c>
      <c r="H28" s="46"/>
      <c r="I28" s="157">
        <v>-7659439</v>
      </c>
      <c r="J28" s="212"/>
      <c r="K28" s="255">
        <v>-2194494</v>
      </c>
      <c r="L28" s="212"/>
      <c r="M28" s="157">
        <v>-5253847</v>
      </c>
    </row>
    <row r="29" spans="1:13" s="141" customFormat="1" ht="6" customHeight="1" x14ac:dyDescent="0.5">
      <c r="E29" s="203"/>
      <c r="G29" s="106"/>
      <c r="H29" s="46"/>
      <c r="I29" s="58"/>
      <c r="J29" s="46"/>
      <c r="K29" s="106"/>
      <c r="L29" s="46"/>
      <c r="M29" s="58"/>
    </row>
    <row r="30" spans="1:13" s="141" customFormat="1" ht="14.1" customHeight="1" x14ac:dyDescent="0.5">
      <c r="A30" s="48" t="s">
        <v>30</v>
      </c>
      <c r="E30" s="203"/>
      <c r="G30" s="106">
        <f>SUM(G23:G28)</f>
        <v>175024745</v>
      </c>
      <c r="H30" s="46"/>
      <c r="I30" s="58">
        <f>SUM(I23:I28)</f>
        <v>116938229</v>
      </c>
      <c r="J30" s="46"/>
      <c r="K30" s="106">
        <f>SUM(K23:K28)</f>
        <v>144451405</v>
      </c>
      <c r="L30" s="46"/>
      <c r="M30" s="58">
        <f>SUM(M23:M28)</f>
        <v>112079570</v>
      </c>
    </row>
    <row r="31" spans="1:13" s="141" customFormat="1" ht="14.1" customHeight="1" x14ac:dyDescent="0.5">
      <c r="A31" s="141" t="s">
        <v>26</v>
      </c>
      <c r="E31" s="203"/>
      <c r="G31" s="104">
        <v>-34601042</v>
      </c>
      <c r="H31" s="42"/>
      <c r="I31" s="157">
        <v>-10963568</v>
      </c>
      <c r="J31" s="213"/>
      <c r="K31" s="152">
        <v>-27091670</v>
      </c>
      <c r="L31" s="213"/>
      <c r="M31" s="157">
        <v>-8972873</v>
      </c>
    </row>
    <row r="32" spans="1:13" s="141" customFormat="1" ht="6" customHeight="1" x14ac:dyDescent="0.5">
      <c r="E32" s="203"/>
      <c r="G32" s="107"/>
      <c r="H32" s="46"/>
      <c r="I32" s="42"/>
      <c r="J32" s="46"/>
      <c r="K32" s="107"/>
      <c r="L32" s="46"/>
      <c r="M32" s="42"/>
    </row>
    <row r="33" spans="1:13" s="55" customFormat="1" ht="14.1" customHeight="1" thickBot="1" x14ac:dyDescent="0.55000000000000004">
      <c r="A33" s="56" t="s">
        <v>71</v>
      </c>
      <c r="E33" s="54"/>
      <c r="G33" s="108">
        <f>SUM(G29:G31)</f>
        <v>140423703</v>
      </c>
      <c r="H33" s="42"/>
      <c r="I33" s="59">
        <f>SUM(I29:I31)</f>
        <v>105974661</v>
      </c>
      <c r="J33" s="42"/>
      <c r="K33" s="108">
        <f>SUM(K29:K31)</f>
        <v>117359735</v>
      </c>
      <c r="L33" s="42"/>
      <c r="M33" s="59">
        <f>SUM(M29:M31)</f>
        <v>103106697</v>
      </c>
    </row>
    <row r="34" spans="1:13" s="141" customFormat="1" ht="14.1" customHeight="1" thickTop="1" x14ac:dyDescent="0.5">
      <c r="A34" s="56"/>
      <c r="B34" s="55"/>
      <c r="C34" s="55"/>
      <c r="D34" s="55"/>
      <c r="E34" s="54"/>
      <c r="F34" s="55"/>
      <c r="G34" s="105"/>
      <c r="H34" s="42"/>
      <c r="I34" s="46"/>
      <c r="J34" s="42"/>
      <c r="K34" s="105"/>
      <c r="L34" s="42"/>
      <c r="M34" s="46"/>
    </row>
    <row r="35" spans="1:13" s="141" customFormat="1" ht="14.1" customHeight="1" x14ac:dyDescent="0.5">
      <c r="A35" s="48" t="s">
        <v>57</v>
      </c>
      <c r="E35" s="203"/>
      <c r="G35" s="105"/>
      <c r="H35" s="46"/>
      <c r="I35" s="46"/>
      <c r="J35" s="46"/>
      <c r="K35" s="105"/>
      <c r="L35" s="46"/>
      <c r="M35" s="46"/>
    </row>
    <row r="36" spans="1:13" s="141" customFormat="1" ht="14.1" customHeight="1" x14ac:dyDescent="0.5">
      <c r="A36" s="60" t="s">
        <v>112</v>
      </c>
      <c r="E36" s="203"/>
      <c r="G36" s="105"/>
      <c r="H36" s="46"/>
      <c r="I36" s="46"/>
      <c r="J36" s="46"/>
      <c r="K36" s="105"/>
      <c r="L36" s="46"/>
      <c r="M36" s="46"/>
    </row>
    <row r="37" spans="1:13" s="141" customFormat="1" ht="14.1" customHeight="1" x14ac:dyDescent="0.5">
      <c r="B37" s="141" t="s">
        <v>59</v>
      </c>
      <c r="E37" s="54"/>
      <c r="F37" s="55"/>
      <c r="G37" s="104">
        <v>4587268</v>
      </c>
      <c r="H37" s="42"/>
      <c r="I37" s="157">
        <v>-1267767</v>
      </c>
      <c r="J37" s="154"/>
      <c r="K37" s="152">
        <v>0</v>
      </c>
      <c r="L37" s="154"/>
      <c r="M37" s="159">
        <v>0</v>
      </c>
    </row>
    <row r="38" spans="1:13" s="141" customFormat="1" ht="6" customHeight="1" x14ac:dyDescent="0.5">
      <c r="E38" s="54"/>
      <c r="F38" s="55"/>
      <c r="G38" s="103"/>
      <c r="H38" s="42"/>
      <c r="I38" s="44"/>
      <c r="J38" s="42"/>
      <c r="K38" s="107"/>
      <c r="L38" s="42"/>
      <c r="M38" s="42"/>
    </row>
    <row r="39" spans="1:13" s="141" customFormat="1" ht="14.1" customHeight="1" x14ac:dyDescent="0.5">
      <c r="B39" s="141" t="s">
        <v>60</v>
      </c>
      <c r="E39" s="54"/>
      <c r="F39" s="55"/>
      <c r="G39" s="105"/>
      <c r="H39" s="42"/>
      <c r="I39" s="46"/>
      <c r="J39" s="42"/>
      <c r="K39" s="105"/>
      <c r="L39" s="42"/>
      <c r="M39" s="46"/>
    </row>
    <row r="40" spans="1:13" s="141" customFormat="1" ht="14.1" customHeight="1" x14ac:dyDescent="0.5">
      <c r="C40" s="141" t="s">
        <v>58</v>
      </c>
      <c r="E40" s="54"/>
      <c r="F40" s="55"/>
      <c r="G40" s="109">
        <f>SUM(G37:G39)</f>
        <v>4587268</v>
      </c>
      <c r="H40" s="42"/>
      <c r="I40" s="43">
        <f>SUM(I37:I39)</f>
        <v>-1267767</v>
      </c>
      <c r="J40" s="42"/>
      <c r="K40" s="109">
        <f>SUM(K37:K39)</f>
        <v>0</v>
      </c>
      <c r="L40" s="42"/>
      <c r="M40" s="43">
        <f>SUM(M37:M39)</f>
        <v>0</v>
      </c>
    </row>
    <row r="41" spans="1:13" s="141" customFormat="1" ht="6" customHeight="1" x14ac:dyDescent="0.5">
      <c r="E41" s="54"/>
      <c r="F41" s="55"/>
      <c r="G41" s="107"/>
      <c r="H41" s="42"/>
      <c r="I41" s="42"/>
      <c r="J41" s="42"/>
      <c r="K41" s="107"/>
      <c r="L41" s="42"/>
      <c r="M41" s="42"/>
    </row>
    <row r="42" spans="1:13" s="141" customFormat="1" ht="14.1" customHeight="1" x14ac:dyDescent="0.5">
      <c r="A42" s="48" t="s">
        <v>157</v>
      </c>
      <c r="B42" s="48"/>
      <c r="C42" s="48"/>
      <c r="D42" s="48"/>
      <c r="E42" s="54"/>
      <c r="F42" s="55"/>
      <c r="G42" s="109">
        <f>G40</f>
        <v>4587268</v>
      </c>
      <c r="H42" s="42"/>
      <c r="I42" s="43">
        <f>I40</f>
        <v>-1267767</v>
      </c>
      <c r="J42" s="42"/>
      <c r="K42" s="109">
        <f>K40</f>
        <v>0</v>
      </c>
      <c r="L42" s="42"/>
      <c r="M42" s="43">
        <f>M40</f>
        <v>0</v>
      </c>
    </row>
    <row r="43" spans="1:13" s="141" customFormat="1" ht="6" customHeight="1" x14ac:dyDescent="0.5">
      <c r="A43" s="48"/>
      <c r="B43" s="48"/>
      <c r="C43" s="48"/>
      <c r="D43" s="48"/>
      <c r="E43" s="54"/>
      <c r="F43" s="55"/>
      <c r="G43" s="105"/>
      <c r="H43" s="42"/>
      <c r="I43" s="46"/>
      <c r="J43" s="42"/>
      <c r="K43" s="105"/>
      <c r="L43" s="42"/>
      <c r="M43" s="46"/>
    </row>
    <row r="44" spans="1:13" s="141" customFormat="1" ht="14.1" customHeight="1" thickBot="1" x14ac:dyDescent="0.55000000000000004">
      <c r="A44" s="48" t="s">
        <v>72</v>
      </c>
      <c r="E44" s="54"/>
      <c r="F44" s="55"/>
      <c r="G44" s="110">
        <f>SUM(G33,G42)</f>
        <v>145010971</v>
      </c>
      <c r="H44" s="42"/>
      <c r="I44" s="45">
        <f>SUM(I33,I42)</f>
        <v>104706894</v>
      </c>
      <c r="J44" s="42"/>
      <c r="K44" s="110">
        <f>SUM(K33,K42)</f>
        <v>117359735</v>
      </c>
      <c r="L44" s="42"/>
      <c r="M44" s="45">
        <f>SUM(M33,M42)</f>
        <v>103106697</v>
      </c>
    </row>
    <row r="45" spans="1:13" s="141" customFormat="1" ht="6" customHeight="1" thickTop="1" x14ac:dyDescent="0.5">
      <c r="A45" s="56"/>
      <c r="B45" s="55"/>
      <c r="C45" s="55"/>
      <c r="D45" s="55"/>
      <c r="E45" s="54"/>
      <c r="F45" s="55"/>
      <c r="G45" s="105"/>
      <c r="H45" s="42"/>
      <c r="I45" s="46"/>
      <c r="J45" s="42"/>
      <c r="K45" s="105"/>
      <c r="L45" s="42"/>
      <c r="M45" s="46"/>
    </row>
    <row r="46" spans="1:13" s="141" customFormat="1" ht="14.1" customHeight="1" x14ac:dyDescent="0.5">
      <c r="A46" s="56" t="s">
        <v>61</v>
      </c>
      <c r="B46" s="55"/>
      <c r="C46" s="55"/>
      <c r="D46" s="55"/>
      <c r="E46" s="54"/>
      <c r="F46" s="55"/>
      <c r="G46" s="105"/>
      <c r="H46" s="42"/>
      <c r="I46" s="46"/>
      <c r="J46" s="42"/>
      <c r="K46" s="105"/>
      <c r="L46" s="42"/>
      <c r="M46" s="46"/>
    </row>
    <row r="47" spans="1:13" s="141" customFormat="1" ht="14.1" customHeight="1" x14ac:dyDescent="0.5">
      <c r="A47" s="141" t="s">
        <v>62</v>
      </c>
      <c r="E47" s="54"/>
      <c r="F47" s="55"/>
      <c r="G47" s="105">
        <f>G33-G48</f>
        <v>140945789</v>
      </c>
      <c r="H47" s="42"/>
      <c r="I47" s="46">
        <f>I33-I48</f>
        <v>105915626</v>
      </c>
      <c r="J47" s="42"/>
      <c r="K47" s="105">
        <f>K33-K48</f>
        <v>117359735</v>
      </c>
      <c r="L47" s="42"/>
      <c r="M47" s="46">
        <f>M33-M48</f>
        <v>103106697</v>
      </c>
    </row>
    <row r="48" spans="1:13" s="141" customFormat="1" ht="14.1" customHeight="1" x14ac:dyDescent="0.5">
      <c r="A48" s="141" t="s">
        <v>63</v>
      </c>
      <c r="E48" s="54"/>
      <c r="F48" s="55"/>
      <c r="G48" s="109">
        <v>-522086</v>
      </c>
      <c r="H48" s="42"/>
      <c r="I48" s="53">
        <v>59035</v>
      </c>
      <c r="J48" s="42"/>
      <c r="K48" s="109">
        <v>0</v>
      </c>
      <c r="L48" s="42"/>
      <c r="M48" s="43">
        <v>0</v>
      </c>
    </row>
    <row r="49" spans="1:13" s="141" customFormat="1" ht="6" customHeight="1" x14ac:dyDescent="0.5">
      <c r="A49" s="56"/>
      <c r="B49" s="55"/>
      <c r="C49" s="55"/>
      <c r="D49" s="55"/>
      <c r="E49" s="54"/>
      <c r="F49" s="55"/>
      <c r="G49" s="105"/>
      <c r="H49" s="42"/>
      <c r="I49" s="46"/>
      <c r="J49" s="42"/>
      <c r="K49" s="105"/>
      <c r="L49" s="42"/>
      <c r="M49" s="46"/>
    </row>
    <row r="50" spans="1:13" s="141" customFormat="1" ht="14.1" customHeight="1" thickBot="1" x14ac:dyDescent="0.55000000000000004">
      <c r="A50" s="56"/>
      <c r="B50" s="55"/>
      <c r="C50" s="55"/>
      <c r="D50" s="55"/>
      <c r="E50" s="54"/>
      <c r="F50" s="55"/>
      <c r="G50" s="110">
        <f>+G33</f>
        <v>140423703</v>
      </c>
      <c r="H50" s="42"/>
      <c r="I50" s="45">
        <f>+I33</f>
        <v>105974661</v>
      </c>
      <c r="J50" s="42"/>
      <c r="K50" s="110">
        <f>K33</f>
        <v>117359735</v>
      </c>
      <c r="L50" s="42"/>
      <c r="M50" s="45">
        <f>M33</f>
        <v>103106697</v>
      </c>
    </row>
    <row r="51" spans="1:13" s="141" customFormat="1" ht="6" customHeight="1" thickTop="1" x14ac:dyDescent="0.5">
      <c r="A51" s="56"/>
      <c r="B51" s="55"/>
      <c r="C51" s="55"/>
      <c r="D51" s="55"/>
      <c r="E51" s="54"/>
      <c r="F51" s="55"/>
      <c r="G51" s="105"/>
      <c r="H51" s="42"/>
      <c r="I51" s="46"/>
      <c r="J51" s="42"/>
      <c r="K51" s="105"/>
      <c r="L51" s="42"/>
      <c r="M51" s="46"/>
    </row>
    <row r="52" spans="1:13" s="141" customFormat="1" ht="14.1" customHeight="1" x14ac:dyDescent="0.5">
      <c r="A52" s="56" t="s">
        <v>64</v>
      </c>
      <c r="B52" s="55"/>
      <c r="C52" s="55"/>
      <c r="D52" s="55"/>
      <c r="E52" s="54"/>
      <c r="F52" s="55"/>
      <c r="G52" s="105"/>
      <c r="H52" s="42"/>
      <c r="I52" s="46"/>
      <c r="J52" s="42"/>
      <c r="K52" s="105"/>
      <c r="L52" s="42"/>
      <c r="M52" s="46"/>
    </row>
    <row r="53" spans="1:13" s="141" customFormat="1" ht="14.1" customHeight="1" x14ac:dyDescent="0.5">
      <c r="A53" s="141" t="s">
        <v>62</v>
      </c>
      <c r="E53" s="54"/>
      <c r="F53" s="55"/>
      <c r="G53" s="105">
        <f>G44-G54</f>
        <v>145561028</v>
      </c>
      <c r="H53" s="42"/>
      <c r="I53" s="46">
        <f>I44-I54</f>
        <v>104664134</v>
      </c>
      <c r="J53" s="154"/>
      <c r="K53" s="105">
        <f>K44-K54</f>
        <v>117359735</v>
      </c>
      <c r="L53" s="154"/>
      <c r="M53" s="46">
        <f>M44-M54</f>
        <v>103106697</v>
      </c>
    </row>
    <row r="54" spans="1:13" s="141" customFormat="1" ht="14.1" customHeight="1" x14ac:dyDescent="0.5">
      <c r="A54" s="141" t="s">
        <v>63</v>
      </c>
      <c r="E54" s="54"/>
      <c r="F54" s="55"/>
      <c r="G54" s="109">
        <f>G48-27971</f>
        <v>-550057</v>
      </c>
      <c r="H54" s="42"/>
      <c r="I54" s="43">
        <v>42760</v>
      </c>
      <c r="J54" s="42"/>
      <c r="K54" s="109">
        <v>0</v>
      </c>
      <c r="L54" s="42"/>
      <c r="M54" s="43">
        <v>0</v>
      </c>
    </row>
    <row r="55" spans="1:13" s="141" customFormat="1" ht="6" customHeight="1" x14ac:dyDescent="0.5">
      <c r="A55" s="56"/>
      <c r="B55" s="55"/>
      <c r="C55" s="55"/>
      <c r="D55" s="55"/>
      <c r="E55" s="54"/>
      <c r="F55" s="55"/>
      <c r="G55" s="105"/>
      <c r="H55" s="42"/>
      <c r="I55" s="46"/>
      <c r="J55" s="42"/>
      <c r="K55" s="105"/>
      <c r="L55" s="42"/>
      <c r="M55" s="46"/>
    </row>
    <row r="56" spans="1:13" s="141" customFormat="1" ht="14.1" customHeight="1" thickBot="1" x14ac:dyDescent="0.55000000000000004">
      <c r="A56" s="56"/>
      <c r="B56" s="55"/>
      <c r="C56" s="55"/>
      <c r="D56" s="55"/>
      <c r="E56" s="54"/>
      <c r="F56" s="55"/>
      <c r="G56" s="110">
        <f>SUM(G53:G55)</f>
        <v>145010971</v>
      </c>
      <c r="H56" s="42"/>
      <c r="I56" s="45">
        <f>SUM(I53:I55)</f>
        <v>104706894</v>
      </c>
      <c r="J56" s="42"/>
      <c r="K56" s="110">
        <f>SUM(K53:K55)</f>
        <v>117359735</v>
      </c>
      <c r="L56" s="42"/>
      <c r="M56" s="45">
        <f>SUM(M53:M55)</f>
        <v>103106697</v>
      </c>
    </row>
    <row r="57" spans="1:13" s="141" customFormat="1" ht="14.1" customHeight="1" thickTop="1" x14ac:dyDescent="0.5">
      <c r="A57" s="56"/>
      <c r="B57" s="55"/>
      <c r="C57" s="55"/>
      <c r="D57" s="55"/>
      <c r="E57" s="54"/>
      <c r="F57" s="55"/>
      <c r="G57" s="105"/>
      <c r="H57" s="42"/>
      <c r="I57" s="46"/>
      <c r="J57" s="42"/>
      <c r="K57" s="105"/>
      <c r="L57" s="42"/>
      <c r="M57" s="46"/>
    </row>
    <row r="58" spans="1:13" s="141" customFormat="1" ht="14.1" customHeight="1" x14ac:dyDescent="0.5">
      <c r="A58" s="56" t="s">
        <v>65</v>
      </c>
      <c r="B58" s="55"/>
      <c r="C58" s="55"/>
      <c r="D58" s="55"/>
      <c r="E58" s="54"/>
      <c r="F58" s="55"/>
      <c r="G58" s="105"/>
      <c r="H58" s="42"/>
      <c r="I58" s="46"/>
      <c r="J58" s="42"/>
      <c r="K58" s="105"/>
      <c r="L58" s="42"/>
      <c r="M58" s="46"/>
    </row>
    <row r="59" spans="1:13" s="141" customFormat="1" ht="6" customHeight="1" x14ac:dyDescent="0.5">
      <c r="A59" s="56"/>
      <c r="B59" s="55"/>
      <c r="C59" s="55"/>
      <c r="D59" s="55"/>
      <c r="E59" s="54"/>
      <c r="F59" s="55"/>
      <c r="G59" s="105"/>
      <c r="H59" s="42"/>
      <c r="I59" s="46"/>
      <c r="J59" s="42"/>
      <c r="K59" s="105"/>
      <c r="L59" s="42"/>
      <c r="M59" s="46"/>
    </row>
    <row r="60" spans="1:13" s="141" customFormat="1" ht="14.1" customHeight="1" x14ac:dyDescent="0.5">
      <c r="A60" s="55" t="s">
        <v>158</v>
      </c>
      <c r="B60" s="55"/>
      <c r="C60" s="55"/>
      <c r="D60" s="55"/>
      <c r="E60" s="54"/>
      <c r="F60" s="55"/>
      <c r="G60" s="140"/>
      <c r="H60" s="62"/>
      <c r="I60" s="62"/>
      <c r="J60" s="62"/>
      <c r="K60" s="140"/>
      <c r="L60" s="62"/>
      <c r="M60" s="62"/>
    </row>
    <row r="61" spans="1:13" s="141" customFormat="1" ht="14.1" customHeight="1" thickBot="1" x14ac:dyDescent="0.55000000000000004">
      <c r="A61" s="55"/>
      <c r="B61" s="55" t="s">
        <v>159</v>
      </c>
      <c r="C61" s="55"/>
      <c r="D61" s="55"/>
      <c r="E61" s="54">
        <v>22</v>
      </c>
      <c r="F61" s="55"/>
      <c r="G61" s="111">
        <f>G47/2000000000</f>
        <v>7.0472894499999994E-2</v>
      </c>
      <c r="H61" s="62"/>
      <c r="I61" s="61">
        <f>I47/1480000000</f>
        <v>7.1564612162162158E-2</v>
      </c>
      <c r="J61" s="62"/>
      <c r="K61" s="111">
        <f>K47/2000000000</f>
        <v>5.8679867500000003E-2</v>
      </c>
      <c r="L61" s="62"/>
      <c r="M61" s="61">
        <f>M47/1480000000</f>
        <v>6.9666687162162164E-2</v>
      </c>
    </row>
    <row r="62" spans="1:13" s="141" customFormat="1" ht="14.1" customHeight="1" thickTop="1" x14ac:dyDescent="0.5">
      <c r="A62" s="55"/>
      <c r="B62" s="55"/>
      <c r="C62" s="55"/>
      <c r="D62" s="55"/>
      <c r="E62" s="54"/>
      <c r="F62" s="55"/>
      <c r="G62" s="62"/>
      <c r="H62" s="62"/>
      <c r="I62" s="62"/>
      <c r="J62" s="62"/>
      <c r="K62" s="62"/>
      <c r="L62" s="62"/>
      <c r="M62" s="62"/>
    </row>
    <row r="63" spans="1:13" s="141" customFormat="1" ht="12.75" customHeight="1" x14ac:dyDescent="0.5">
      <c r="A63" s="55"/>
      <c r="B63" s="55"/>
      <c r="C63" s="55"/>
      <c r="D63" s="55"/>
      <c r="E63" s="54"/>
      <c r="F63" s="55"/>
      <c r="G63" s="62"/>
      <c r="H63" s="62"/>
      <c r="I63" s="62"/>
      <c r="J63" s="62"/>
      <c r="K63" s="62"/>
      <c r="L63" s="62"/>
      <c r="M63" s="62"/>
    </row>
    <row r="64" spans="1:13" ht="21.95" customHeight="1" x14ac:dyDescent="0.5">
      <c r="A64" s="3" t="s">
        <v>70</v>
      </c>
      <c r="B64" s="3"/>
      <c r="C64" s="3"/>
      <c r="D64" s="3"/>
      <c r="E64" s="3"/>
      <c r="F64" s="3"/>
      <c r="G64" s="5"/>
      <c r="H64" s="5"/>
      <c r="I64" s="5"/>
      <c r="J64" s="5"/>
      <c r="K64" s="5"/>
      <c r="L64" s="5"/>
      <c r="M64" s="5"/>
    </row>
  </sheetData>
  <mergeCells count="4">
    <mergeCell ref="G6:I6"/>
    <mergeCell ref="K6:M6"/>
    <mergeCell ref="G7:I7"/>
    <mergeCell ref="K7:M7"/>
  </mergeCells>
  <pageMargins left="0.8" right="0.5" top="0.5" bottom="0.6" header="0.49" footer="0.4"/>
  <pageSetup paperSize="9" firstPageNumber="5" orientation="portrait" useFirstPageNumber="1" horizontalDpi="1200" verticalDpi="1200" r:id="rId1"/>
  <headerFooter>
    <oddFooter>&amp;R&amp;"Arial,Regular"&amp;9&amp;P</oddFooter>
  </headerFooter>
  <ignoredErrors>
    <ignoredError sqref="G10:M10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64"/>
  <sheetViews>
    <sheetView topLeftCell="A2" zoomScale="115" zoomScaleNormal="115" zoomScaleSheetLayoutView="100" workbookViewId="0">
      <selection activeCell="G13" sqref="G13"/>
    </sheetView>
  </sheetViews>
  <sheetFormatPr defaultColWidth="9.42578125" defaultRowHeight="12" outlineLevelCol="1" x14ac:dyDescent="0.5"/>
  <cols>
    <col min="1" max="3" width="1.42578125" style="8" customWidth="1"/>
    <col min="4" max="4" width="36.7109375" style="8" customWidth="1"/>
    <col min="5" max="5" width="4.5703125" style="8" customWidth="1"/>
    <col min="6" max="6" width="0.5703125" style="8" customWidth="1"/>
    <col min="7" max="7" width="11.7109375" style="1" customWidth="1"/>
    <col min="8" max="8" width="0.5703125" style="1" customWidth="1"/>
    <col min="9" max="9" width="11.7109375" style="1" customWidth="1"/>
    <col min="10" max="10" width="0.5703125" style="1" customWidth="1"/>
    <col min="11" max="11" width="11.7109375" style="1" customWidth="1"/>
    <col min="12" max="12" width="0.5703125" style="1" customWidth="1"/>
    <col min="13" max="13" width="11.7109375" style="1" customWidth="1"/>
    <col min="14" max="15" width="9.42578125" style="8"/>
    <col min="16" max="16" width="10.5703125" style="219" hidden="1" customWidth="1" outlineLevel="1"/>
    <col min="17" max="17" width="0.5703125" style="237" hidden="1" customWidth="1" outlineLevel="1"/>
    <col min="18" max="18" width="10.5703125" style="219" hidden="1" customWidth="1" outlineLevel="1"/>
    <col min="19" max="19" width="0.5703125" style="237" hidden="1" customWidth="1" outlineLevel="1"/>
    <col min="20" max="20" width="10.5703125" style="219" hidden="1" customWidth="1" outlineLevel="1"/>
    <col min="21" max="21" width="0.5703125" style="237" hidden="1" customWidth="1" outlineLevel="1"/>
    <col min="22" max="22" width="10.5703125" style="219" hidden="1" customWidth="1" outlineLevel="1"/>
    <col min="23" max="23" width="1" style="8" hidden="1" customWidth="1" outlineLevel="1"/>
    <col min="24" max="24" width="10.42578125" style="11" hidden="1" customWidth="1" outlineLevel="1"/>
    <col min="25" max="25" width="0.5703125" style="9" hidden="1" customWidth="1" outlineLevel="1"/>
    <col min="26" max="26" width="10.42578125" style="11" hidden="1" customWidth="1" outlineLevel="1"/>
    <col min="27" max="27" width="0.5703125" style="9" hidden="1" customWidth="1" outlineLevel="1"/>
    <col min="28" max="28" width="10.42578125" style="11" hidden="1" customWidth="1" outlineLevel="1"/>
    <col min="29" max="29" width="0.5703125" style="9" hidden="1" customWidth="1" outlineLevel="1"/>
    <col min="30" max="30" width="10.42578125" style="11" hidden="1" customWidth="1" outlineLevel="1"/>
    <col min="31" max="31" width="9.42578125" style="8" collapsed="1"/>
    <col min="32" max="16384" width="9.42578125" style="8"/>
  </cols>
  <sheetData>
    <row r="1" spans="1:30" ht="16.350000000000001" customHeight="1" x14ac:dyDescent="0.5">
      <c r="A1" s="36" t="s">
        <v>128</v>
      </c>
      <c r="E1" s="71"/>
    </row>
    <row r="2" spans="1:30" ht="16.350000000000001" customHeight="1" x14ac:dyDescent="0.5">
      <c r="A2" s="36" t="s">
        <v>133</v>
      </c>
      <c r="E2" s="71"/>
    </row>
    <row r="3" spans="1:30" ht="16.350000000000001" customHeight="1" x14ac:dyDescent="0.5">
      <c r="A3" s="73" t="s">
        <v>214</v>
      </c>
      <c r="B3" s="3"/>
      <c r="C3" s="3"/>
      <c r="D3" s="3"/>
      <c r="E3" s="4"/>
      <c r="F3" s="3"/>
      <c r="G3" s="5"/>
      <c r="H3" s="5"/>
      <c r="I3" s="5"/>
      <c r="J3" s="5"/>
      <c r="K3" s="5"/>
      <c r="L3" s="5"/>
      <c r="M3" s="5"/>
      <c r="P3" s="220"/>
      <c r="Q3" s="238"/>
      <c r="R3" s="220"/>
      <c r="S3" s="238"/>
      <c r="T3" s="220"/>
      <c r="U3" s="238"/>
      <c r="V3" s="220"/>
      <c r="W3" s="11"/>
    </row>
    <row r="4" spans="1:30" ht="14.1" customHeight="1" x14ac:dyDescent="0.5">
      <c r="A4" s="10"/>
      <c r="B4" s="11"/>
      <c r="C4" s="11"/>
      <c r="D4" s="11"/>
      <c r="E4" s="12"/>
      <c r="F4" s="11"/>
      <c r="G4" s="9"/>
      <c r="H4" s="9"/>
      <c r="I4" s="9"/>
      <c r="J4" s="9"/>
      <c r="K4" s="9"/>
      <c r="L4" s="9"/>
      <c r="M4" s="9"/>
      <c r="P4" s="220"/>
      <c r="Q4" s="238"/>
      <c r="R4" s="220"/>
      <c r="S4" s="238"/>
      <c r="T4" s="220"/>
      <c r="U4" s="238"/>
      <c r="V4" s="220"/>
      <c r="W4" s="11"/>
    </row>
    <row r="5" spans="1:30" ht="14.1" customHeight="1" x14ac:dyDescent="0.5">
      <c r="E5" s="7"/>
      <c r="F5" s="36"/>
      <c r="G5" s="6"/>
      <c r="H5" s="6"/>
      <c r="I5" s="6"/>
      <c r="J5" s="6"/>
      <c r="K5" s="6"/>
      <c r="L5" s="6"/>
      <c r="M5" s="6"/>
      <c r="P5" s="220"/>
      <c r="Q5" s="239"/>
      <c r="R5" s="220"/>
      <c r="S5" s="239"/>
      <c r="T5" s="220"/>
      <c r="U5" s="239"/>
      <c r="V5" s="220"/>
      <c r="W5" s="11"/>
      <c r="Y5" s="217"/>
      <c r="AA5" s="217"/>
      <c r="AC5" s="217"/>
    </row>
    <row r="6" spans="1:30" s="141" customFormat="1" ht="14.1" customHeight="1" x14ac:dyDescent="0.5">
      <c r="A6" s="56"/>
      <c r="B6" s="55"/>
      <c r="C6" s="55"/>
      <c r="D6" s="55"/>
      <c r="E6" s="54"/>
      <c r="F6" s="55"/>
      <c r="G6" s="271" t="s">
        <v>45</v>
      </c>
      <c r="H6" s="271"/>
      <c r="I6" s="271"/>
      <c r="J6" s="49"/>
      <c r="K6" s="271" t="s">
        <v>66</v>
      </c>
      <c r="L6" s="271"/>
      <c r="M6" s="271"/>
      <c r="P6" s="273" t="s">
        <v>45</v>
      </c>
      <c r="Q6" s="273"/>
      <c r="R6" s="273"/>
      <c r="S6" s="241"/>
      <c r="T6" s="273" t="s">
        <v>66</v>
      </c>
      <c r="U6" s="273"/>
      <c r="V6" s="273"/>
      <c r="W6" s="55"/>
      <c r="X6" s="55"/>
      <c r="Y6" s="55"/>
      <c r="Z6" s="55"/>
      <c r="AA6" s="55"/>
      <c r="AB6" s="55"/>
      <c r="AC6" s="55"/>
      <c r="AD6" s="55"/>
    </row>
    <row r="7" spans="1:30" s="141" customFormat="1" ht="14.1" customHeight="1" x14ac:dyDescent="0.5">
      <c r="A7" s="56"/>
      <c r="B7" s="55"/>
      <c r="C7" s="55"/>
      <c r="D7" s="55"/>
      <c r="E7" s="54"/>
      <c r="F7" s="55"/>
      <c r="G7" s="272" t="s">
        <v>46</v>
      </c>
      <c r="H7" s="272"/>
      <c r="I7" s="272"/>
      <c r="J7" s="49"/>
      <c r="K7" s="272" t="s">
        <v>46</v>
      </c>
      <c r="L7" s="272"/>
      <c r="M7" s="272"/>
      <c r="P7" s="274" t="s">
        <v>46</v>
      </c>
      <c r="Q7" s="274"/>
      <c r="R7" s="274"/>
      <c r="S7" s="241"/>
      <c r="T7" s="274" t="s">
        <v>46</v>
      </c>
      <c r="U7" s="274"/>
      <c r="V7" s="274"/>
      <c r="W7" s="55"/>
      <c r="X7" s="55"/>
      <c r="Y7" s="55"/>
      <c r="Z7" s="55"/>
      <c r="AA7" s="55"/>
      <c r="AB7" s="55"/>
      <c r="AC7" s="55"/>
      <c r="AD7" s="55"/>
    </row>
    <row r="8" spans="1:30" s="141" customFormat="1" ht="14.1" customHeight="1" x14ac:dyDescent="0.5">
      <c r="E8" s="203"/>
      <c r="G8" s="49" t="s">
        <v>47</v>
      </c>
      <c r="H8" s="49"/>
      <c r="I8" s="49" t="s">
        <v>47</v>
      </c>
      <c r="J8" s="41"/>
      <c r="K8" s="49" t="s">
        <v>47</v>
      </c>
      <c r="L8" s="49"/>
      <c r="M8" s="49" t="s">
        <v>47</v>
      </c>
      <c r="P8" s="241" t="s">
        <v>47</v>
      </c>
      <c r="Q8" s="241"/>
      <c r="R8" s="241" t="s">
        <v>47</v>
      </c>
      <c r="S8" s="240"/>
      <c r="T8" s="241" t="s">
        <v>47</v>
      </c>
      <c r="U8" s="241"/>
      <c r="V8" s="241" t="s">
        <v>47</v>
      </c>
      <c r="X8" s="55"/>
      <c r="Y8" s="218"/>
      <c r="Z8" s="55"/>
      <c r="AA8" s="218"/>
      <c r="AB8" s="55"/>
      <c r="AC8" s="218"/>
      <c r="AD8" s="55"/>
    </row>
    <row r="9" spans="1:30" s="141" customFormat="1" ht="14.1" customHeight="1" x14ac:dyDescent="0.5">
      <c r="E9" s="50"/>
      <c r="F9" s="48"/>
      <c r="G9" s="49" t="s">
        <v>215</v>
      </c>
      <c r="H9" s="49"/>
      <c r="I9" s="49" t="s">
        <v>215</v>
      </c>
      <c r="J9" s="49"/>
      <c r="K9" s="49" t="s">
        <v>215</v>
      </c>
      <c r="L9" s="49"/>
      <c r="M9" s="49" t="s">
        <v>215</v>
      </c>
      <c r="P9" s="241" t="s">
        <v>221</v>
      </c>
      <c r="Q9" s="241"/>
      <c r="R9" s="241" t="s">
        <v>221</v>
      </c>
      <c r="S9" s="241"/>
      <c r="T9" s="241" t="s">
        <v>221</v>
      </c>
      <c r="U9" s="241"/>
      <c r="V9" s="241" t="s">
        <v>221</v>
      </c>
      <c r="X9" s="55"/>
      <c r="Y9" s="218"/>
      <c r="Z9" s="55"/>
      <c r="AA9" s="218"/>
      <c r="AB9" s="55"/>
      <c r="AC9" s="218"/>
      <c r="AD9" s="55"/>
    </row>
    <row r="10" spans="1:30" s="141" customFormat="1" ht="14.1" customHeight="1" x14ac:dyDescent="0.5">
      <c r="E10" s="203"/>
      <c r="G10" s="49" t="s">
        <v>138</v>
      </c>
      <c r="H10" s="49"/>
      <c r="I10" s="49" t="s">
        <v>123</v>
      </c>
      <c r="J10" s="48"/>
      <c r="K10" s="49" t="s">
        <v>138</v>
      </c>
      <c r="L10" s="49"/>
      <c r="M10" s="49" t="s">
        <v>123</v>
      </c>
      <c r="P10" s="241" t="s">
        <v>138</v>
      </c>
      <c r="Q10" s="241"/>
      <c r="R10" s="241" t="s">
        <v>123</v>
      </c>
      <c r="S10" s="242"/>
      <c r="T10" s="241" t="s">
        <v>138</v>
      </c>
      <c r="U10" s="241"/>
      <c r="V10" s="241" t="s">
        <v>123</v>
      </c>
      <c r="X10" s="55"/>
      <c r="Y10" s="218"/>
      <c r="Z10" s="55"/>
      <c r="AA10" s="218"/>
      <c r="AB10" s="55"/>
      <c r="AC10" s="218"/>
      <c r="AD10" s="55"/>
    </row>
    <row r="11" spans="1:30" s="141" customFormat="1" ht="14.1" customHeight="1" x14ac:dyDescent="0.5">
      <c r="E11" s="254" t="s">
        <v>0</v>
      </c>
      <c r="F11" s="48"/>
      <c r="G11" s="40" t="s">
        <v>1</v>
      </c>
      <c r="H11" s="49"/>
      <c r="I11" s="40" t="s">
        <v>1</v>
      </c>
      <c r="J11" s="57"/>
      <c r="K11" s="40" t="s">
        <v>1</v>
      </c>
      <c r="L11" s="49"/>
      <c r="M11" s="40" t="s">
        <v>1</v>
      </c>
      <c r="P11" s="249" t="s">
        <v>1</v>
      </c>
      <c r="Q11" s="241"/>
      <c r="R11" s="249" t="s">
        <v>1</v>
      </c>
      <c r="S11" s="243"/>
      <c r="T11" s="249" t="s">
        <v>1</v>
      </c>
      <c r="U11" s="241"/>
      <c r="V11" s="249" t="s">
        <v>1</v>
      </c>
      <c r="X11" s="55"/>
      <c r="Y11" s="218"/>
      <c r="Z11" s="55"/>
      <c r="AA11" s="218"/>
      <c r="AB11" s="55"/>
      <c r="AC11" s="218"/>
      <c r="AD11" s="55"/>
    </row>
    <row r="12" spans="1:30" s="141" customFormat="1" ht="6" customHeight="1" x14ac:dyDescent="0.5">
      <c r="E12" s="203"/>
      <c r="G12" s="103"/>
      <c r="H12" s="46"/>
      <c r="I12" s="44"/>
      <c r="J12" s="46"/>
      <c r="K12" s="103"/>
      <c r="L12" s="46"/>
      <c r="M12" s="44"/>
      <c r="P12" s="221"/>
      <c r="Q12" s="224"/>
      <c r="R12" s="221"/>
      <c r="S12" s="224"/>
      <c r="T12" s="221"/>
      <c r="U12" s="224"/>
      <c r="V12" s="221"/>
      <c r="X12" s="221"/>
      <c r="Y12" s="224"/>
      <c r="Z12" s="221"/>
      <c r="AA12" s="224"/>
      <c r="AB12" s="221"/>
      <c r="AC12" s="224"/>
      <c r="AD12" s="221"/>
    </row>
    <row r="13" spans="1:30" s="141" customFormat="1" ht="14.1" customHeight="1" x14ac:dyDescent="0.5">
      <c r="A13" s="141" t="s">
        <v>118</v>
      </c>
      <c r="E13" s="203"/>
      <c r="G13" s="103">
        <v>2304783675</v>
      </c>
      <c r="H13" s="46"/>
      <c r="I13" s="153">
        <v>2035391682</v>
      </c>
      <c r="J13" s="212"/>
      <c r="K13" s="149">
        <v>1681012391</v>
      </c>
      <c r="L13" s="151"/>
      <c r="M13" s="153">
        <v>1506951923</v>
      </c>
      <c r="P13" s="222">
        <v>1487971813</v>
      </c>
      <c r="Q13" s="244"/>
      <c r="R13" s="232">
        <v>1367031459</v>
      </c>
      <c r="S13" s="244"/>
      <c r="T13" s="232">
        <v>1067105509</v>
      </c>
      <c r="U13" s="244"/>
      <c r="V13" s="232">
        <v>1004061787</v>
      </c>
      <c r="X13" s="222">
        <f>G13-P13</f>
        <v>816811862</v>
      </c>
      <c r="Y13" s="244"/>
      <c r="Z13" s="232">
        <f>I13-R13</f>
        <v>668360223</v>
      </c>
      <c r="AA13" s="244"/>
      <c r="AB13" s="232">
        <f>K13-T13</f>
        <v>613906882</v>
      </c>
      <c r="AC13" s="244"/>
      <c r="AD13" s="232">
        <f>M13-V13</f>
        <v>502890136</v>
      </c>
    </row>
    <row r="14" spans="1:30" s="141" customFormat="1" ht="14.1" customHeight="1" x14ac:dyDescent="0.5">
      <c r="A14" s="141" t="s">
        <v>101</v>
      </c>
      <c r="E14" s="203"/>
      <c r="G14" s="104">
        <v>35562834</v>
      </c>
      <c r="H14" s="46"/>
      <c r="I14" s="157">
        <v>63499963</v>
      </c>
      <c r="J14" s="212"/>
      <c r="K14" s="152">
        <v>0</v>
      </c>
      <c r="L14" s="151"/>
      <c r="M14" s="157">
        <v>0</v>
      </c>
      <c r="P14" s="223">
        <v>20771864</v>
      </c>
      <c r="Q14" s="244"/>
      <c r="R14" s="233">
        <v>45791387</v>
      </c>
      <c r="S14" s="244"/>
      <c r="T14" s="233">
        <v>0</v>
      </c>
      <c r="U14" s="244"/>
      <c r="V14" s="233">
        <v>0</v>
      </c>
      <c r="X14" s="223">
        <f t="shared" ref="X14:X57" si="0">G14-P14</f>
        <v>14790970</v>
      </c>
      <c r="Y14" s="244"/>
      <c r="Z14" s="233">
        <f t="shared" ref="Z14:Z57" si="1">I14-R14</f>
        <v>17708576</v>
      </c>
      <c r="AA14" s="244"/>
      <c r="AB14" s="233">
        <f t="shared" ref="AB14:AB57" si="2">K14-T14</f>
        <v>0</v>
      </c>
      <c r="AC14" s="244"/>
      <c r="AD14" s="233">
        <f t="shared" ref="AD14:AD57" si="3">M14-V14</f>
        <v>0</v>
      </c>
    </row>
    <row r="15" spans="1:30" s="141" customFormat="1" ht="6" customHeight="1" x14ac:dyDescent="0.5">
      <c r="E15" s="203"/>
      <c r="G15" s="103"/>
      <c r="H15" s="46"/>
      <c r="I15" s="44"/>
      <c r="J15" s="46"/>
      <c r="K15" s="103"/>
      <c r="L15" s="46"/>
      <c r="M15" s="44"/>
      <c r="P15" s="222"/>
      <c r="Q15" s="224"/>
      <c r="R15" s="222"/>
      <c r="S15" s="224"/>
      <c r="T15" s="222"/>
      <c r="U15" s="224"/>
      <c r="V15" s="222"/>
      <c r="X15" s="222"/>
      <c r="Y15" s="224"/>
      <c r="Z15" s="222"/>
      <c r="AA15" s="224"/>
      <c r="AB15" s="222"/>
      <c r="AC15" s="224"/>
      <c r="AD15" s="222"/>
    </row>
    <row r="16" spans="1:30" s="141" customFormat="1" ht="14.1" customHeight="1" x14ac:dyDescent="0.5">
      <c r="A16" s="48" t="s">
        <v>103</v>
      </c>
      <c r="E16" s="203"/>
      <c r="G16" s="104">
        <f>SUM(G13:G14)</f>
        <v>2340346509</v>
      </c>
      <c r="H16" s="46"/>
      <c r="I16" s="53">
        <f>SUM(I13:I14)</f>
        <v>2098891645</v>
      </c>
      <c r="J16" s="46"/>
      <c r="K16" s="104">
        <f>SUM(K13:K14)</f>
        <v>1681012391</v>
      </c>
      <c r="L16" s="46"/>
      <c r="M16" s="53">
        <f>SUM(M13:M14)</f>
        <v>1506951923</v>
      </c>
      <c r="P16" s="223">
        <f>SUM(P13:P14)</f>
        <v>1508743677</v>
      </c>
      <c r="Q16" s="224"/>
      <c r="R16" s="223">
        <f>SUM(R13:R14)</f>
        <v>1412822846</v>
      </c>
      <c r="S16" s="224"/>
      <c r="T16" s="223">
        <f>SUM(T13:T14)</f>
        <v>1067105509</v>
      </c>
      <c r="U16" s="224"/>
      <c r="V16" s="223">
        <f>SUM(V13:V14)</f>
        <v>1004061787</v>
      </c>
      <c r="X16" s="223">
        <f>SUM(X13:X14)</f>
        <v>831602832</v>
      </c>
      <c r="Y16" s="224"/>
      <c r="Z16" s="223">
        <f>SUM(Z13:Z14)</f>
        <v>686068799</v>
      </c>
      <c r="AA16" s="224"/>
      <c r="AB16" s="223">
        <f>SUM(AB13:AB14)</f>
        <v>613906882</v>
      </c>
      <c r="AC16" s="224"/>
      <c r="AD16" s="223">
        <f>SUM(AD13:AD14)</f>
        <v>502890136</v>
      </c>
    </row>
    <row r="17" spans="1:30" s="141" customFormat="1" ht="6" customHeight="1" x14ac:dyDescent="0.5">
      <c r="A17" s="48"/>
      <c r="E17" s="203"/>
      <c r="G17" s="103"/>
      <c r="H17" s="42"/>
      <c r="I17" s="44"/>
      <c r="J17" s="42"/>
      <c r="K17" s="103"/>
      <c r="L17" s="42"/>
      <c r="M17" s="44"/>
      <c r="P17" s="222"/>
      <c r="Q17" s="226"/>
      <c r="R17" s="222"/>
      <c r="S17" s="226"/>
      <c r="T17" s="222"/>
      <c r="U17" s="226"/>
      <c r="V17" s="222"/>
      <c r="X17" s="222">
        <f t="shared" si="0"/>
        <v>0</v>
      </c>
      <c r="Y17" s="226"/>
      <c r="Z17" s="222">
        <f t="shared" si="1"/>
        <v>0</v>
      </c>
      <c r="AA17" s="226"/>
      <c r="AB17" s="222">
        <f t="shared" si="2"/>
        <v>0</v>
      </c>
      <c r="AC17" s="226"/>
      <c r="AD17" s="222">
        <f t="shared" si="3"/>
        <v>0</v>
      </c>
    </row>
    <row r="18" spans="1:30" s="141" customFormat="1" ht="14.1" customHeight="1" x14ac:dyDescent="0.5">
      <c r="A18" s="141" t="s">
        <v>111</v>
      </c>
      <c r="E18" s="203"/>
      <c r="G18" s="103">
        <v>-1309016261</v>
      </c>
      <c r="H18" s="46"/>
      <c r="I18" s="153">
        <v>-1204627400</v>
      </c>
      <c r="J18" s="212"/>
      <c r="K18" s="149">
        <v>-1016346795</v>
      </c>
      <c r="L18" s="151"/>
      <c r="M18" s="153">
        <v>-940475033</v>
      </c>
      <c r="P18" s="222">
        <v>-840660634</v>
      </c>
      <c r="Q18" s="244"/>
      <c r="R18" s="232">
        <v>-808079315</v>
      </c>
      <c r="S18" s="244"/>
      <c r="T18" s="232">
        <v>-647853576</v>
      </c>
      <c r="U18" s="244"/>
      <c r="V18" s="232">
        <v>-633387474</v>
      </c>
      <c r="X18" s="222">
        <f t="shared" si="0"/>
        <v>-468355627</v>
      </c>
      <c r="Y18" s="244"/>
      <c r="Z18" s="232">
        <f t="shared" si="1"/>
        <v>-396548085</v>
      </c>
      <c r="AA18" s="244"/>
      <c r="AB18" s="232">
        <f t="shared" si="2"/>
        <v>-368493219</v>
      </c>
      <c r="AC18" s="244"/>
      <c r="AD18" s="232">
        <f t="shared" si="3"/>
        <v>-307087559</v>
      </c>
    </row>
    <row r="19" spans="1:30" s="141" customFormat="1" ht="14.1" customHeight="1" x14ac:dyDescent="0.5">
      <c r="A19" s="141" t="s">
        <v>104</v>
      </c>
      <c r="E19" s="203"/>
      <c r="G19" s="104">
        <v>-58334492</v>
      </c>
      <c r="H19" s="46"/>
      <c r="I19" s="157">
        <v>-79144835</v>
      </c>
      <c r="J19" s="212"/>
      <c r="K19" s="152">
        <v>0</v>
      </c>
      <c r="L19" s="151"/>
      <c r="M19" s="157">
        <v>0</v>
      </c>
      <c r="P19" s="223">
        <v>-37967243</v>
      </c>
      <c r="Q19" s="244"/>
      <c r="R19" s="233">
        <v>-57501772</v>
      </c>
      <c r="S19" s="244"/>
      <c r="T19" s="233">
        <v>0</v>
      </c>
      <c r="U19" s="244"/>
      <c r="V19" s="233">
        <v>0</v>
      </c>
      <c r="X19" s="223">
        <f t="shared" si="0"/>
        <v>-20367249</v>
      </c>
      <c r="Y19" s="244"/>
      <c r="Z19" s="233">
        <f t="shared" si="1"/>
        <v>-21643063</v>
      </c>
      <c r="AA19" s="244"/>
      <c r="AB19" s="233">
        <f t="shared" si="2"/>
        <v>0</v>
      </c>
      <c r="AC19" s="244"/>
      <c r="AD19" s="233">
        <f t="shared" si="3"/>
        <v>0</v>
      </c>
    </row>
    <row r="20" spans="1:30" s="141" customFormat="1" ht="6" customHeight="1" x14ac:dyDescent="0.5">
      <c r="E20" s="203"/>
      <c r="G20" s="103"/>
      <c r="H20" s="42"/>
      <c r="I20" s="44"/>
      <c r="J20" s="42"/>
      <c r="K20" s="103"/>
      <c r="L20" s="42"/>
      <c r="M20" s="44"/>
      <c r="P20" s="222"/>
      <c r="Q20" s="226"/>
      <c r="R20" s="222"/>
      <c r="S20" s="226"/>
      <c r="T20" s="222"/>
      <c r="U20" s="226"/>
      <c r="V20" s="222"/>
      <c r="X20" s="222"/>
      <c r="Y20" s="226"/>
      <c r="Z20" s="222"/>
      <c r="AA20" s="226"/>
      <c r="AB20" s="222"/>
      <c r="AC20" s="226"/>
      <c r="AD20" s="222"/>
    </row>
    <row r="21" spans="1:30" s="141" customFormat="1" ht="14.1" customHeight="1" x14ac:dyDescent="0.5">
      <c r="A21" s="48" t="s">
        <v>105</v>
      </c>
      <c r="G21" s="104">
        <f>SUM(G18:G19)</f>
        <v>-1367350753</v>
      </c>
      <c r="I21" s="53">
        <f>SUM(I18:I19)</f>
        <v>-1283772235</v>
      </c>
      <c r="K21" s="104">
        <f>SUM(K18:K19)</f>
        <v>-1016346795</v>
      </c>
      <c r="M21" s="53">
        <f>SUM(M18:M19)</f>
        <v>-940475033</v>
      </c>
      <c r="P21" s="223">
        <f>SUM(P18:P19)</f>
        <v>-878627877</v>
      </c>
      <c r="Q21" s="221"/>
      <c r="R21" s="223">
        <f>SUM(R18:R19)</f>
        <v>-865581087</v>
      </c>
      <c r="S21" s="221"/>
      <c r="T21" s="223">
        <f>SUM(T18:T19)</f>
        <v>-647853576</v>
      </c>
      <c r="U21" s="221"/>
      <c r="V21" s="223">
        <f>SUM(V18:V19)</f>
        <v>-633387474</v>
      </c>
      <c r="X21" s="223">
        <f t="shared" ref="X21:AD21" si="4">SUM(X18:X19)</f>
        <v>-488722876</v>
      </c>
      <c r="Y21" s="221">
        <f t="shared" si="4"/>
        <v>0</v>
      </c>
      <c r="Z21" s="223">
        <f t="shared" si="4"/>
        <v>-418191148</v>
      </c>
      <c r="AA21" s="221">
        <f t="shared" si="4"/>
        <v>0</v>
      </c>
      <c r="AB21" s="223">
        <f t="shared" si="4"/>
        <v>-368493219</v>
      </c>
      <c r="AC21" s="221">
        <f t="shared" si="4"/>
        <v>0</v>
      </c>
      <c r="AD21" s="223">
        <f t="shared" si="4"/>
        <v>-307087559</v>
      </c>
    </row>
    <row r="22" spans="1:30" s="141" customFormat="1" ht="6" customHeight="1" x14ac:dyDescent="0.5">
      <c r="A22" s="56"/>
      <c r="B22" s="55"/>
      <c r="C22" s="55"/>
      <c r="D22" s="55"/>
      <c r="E22" s="54"/>
      <c r="F22" s="55"/>
      <c r="G22" s="105"/>
      <c r="H22" s="42"/>
      <c r="I22" s="46"/>
      <c r="J22" s="42"/>
      <c r="K22" s="105"/>
      <c r="L22" s="42"/>
      <c r="M22" s="46"/>
      <c r="P22" s="224"/>
      <c r="Q22" s="226"/>
      <c r="R22" s="224"/>
      <c r="S22" s="226"/>
      <c r="T22" s="224"/>
      <c r="U22" s="226"/>
      <c r="V22" s="224"/>
      <c r="X22" s="224"/>
      <c r="Y22" s="226"/>
      <c r="Z22" s="224"/>
      <c r="AA22" s="226"/>
      <c r="AB22" s="224"/>
      <c r="AC22" s="226"/>
      <c r="AD22" s="224"/>
    </row>
    <row r="23" spans="1:30" s="141" customFormat="1" ht="14.1" customHeight="1" x14ac:dyDescent="0.5">
      <c r="A23" s="48" t="s">
        <v>22</v>
      </c>
      <c r="E23" s="203"/>
      <c r="G23" s="105">
        <f>G16+G21</f>
        <v>972995756</v>
      </c>
      <c r="H23" s="46"/>
      <c r="I23" s="46">
        <f>I16+I21</f>
        <v>815119410</v>
      </c>
      <c r="J23" s="46"/>
      <c r="K23" s="105">
        <f>K16+K21</f>
        <v>664665596</v>
      </c>
      <c r="L23" s="46"/>
      <c r="M23" s="46">
        <f>M16+M21</f>
        <v>566476890</v>
      </c>
      <c r="P23" s="224">
        <f>P16+P21</f>
        <v>630115800</v>
      </c>
      <c r="Q23" s="224"/>
      <c r="R23" s="224">
        <f>R16+R21</f>
        <v>547241759</v>
      </c>
      <c r="S23" s="224"/>
      <c r="T23" s="224">
        <f>T16+T21</f>
        <v>419251933</v>
      </c>
      <c r="U23" s="224"/>
      <c r="V23" s="224">
        <f>V16+V21</f>
        <v>370674313</v>
      </c>
      <c r="X23" s="224">
        <f>X16+X21</f>
        <v>342879956</v>
      </c>
      <c r="Y23" s="224"/>
      <c r="Z23" s="224">
        <f>Z16+Z21</f>
        <v>267877651</v>
      </c>
      <c r="AA23" s="224"/>
      <c r="AB23" s="224">
        <f>AB16+AB21</f>
        <v>245413663</v>
      </c>
      <c r="AC23" s="224"/>
      <c r="AD23" s="224">
        <f>AD16+AD21</f>
        <v>195802577</v>
      </c>
    </row>
    <row r="24" spans="1:30" s="141" customFormat="1" ht="14.1" customHeight="1" x14ac:dyDescent="0.5">
      <c r="A24" s="182" t="s">
        <v>164</v>
      </c>
      <c r="B24" s="182"/>
      <c r="C24" s="182"/>
      <c r="D24" s="182"/>
      <c r="E24" s="203"/>
      <c r="G24" s="103">
        <v>0</v>
      </c>
      <c r="H24" s="42"/>
      <c r="I24" s="150">
        <v>0</v>
      </c>
      <c r="J24" s="212"/>
      <c r="K24" s="155">
        <v>0</v>
      </c>
      <c r="L24" s="212"/>
      <c r="M24" s="150">
        <v>65785029</v>
      </c>
      <c r="P24" s="222">
        <v>0</v>
      </c>
      <c r="Q24" s="244"/>
      <c r="R24" s="234">
        <v>0</v>
      </c>
      <c r="S24" s="244"/>
      <c r="T24" s="234">
        <v>0</v>
      </c>
      <c r="U24" s="244"/>
      <c r="V24" s="234">
        <v>65785029</v>
      </c>
      <c r="X24" s="222">
        <f t="shared" si="0"/>
        <v>0</v>
      </c>
      <c r="Y24" s="244"/>
      <c r="Z24" s="234">
        <f t="shared" si="1"/>
        <v>0</v>
      </c>
      <c r="AA24" s="244"/>
      <c r="AB24" s="234">
        <f t="shared" si="2"/>
        <v>0</v>
      </c>
      <c r="AC24" s="244"/>
      <c r="AD24" s="234">
        <f t="shared" si="3"/>
        <v>0</v>
      </c>
    </row>
    <row r="25" spans="1:30" s="141" customFormat="1" ht="14.1" customHeight="1" x14ac:dyDescent="0.5">
      <c r="A25" s="182" t="s">
        <v>51</v>
      </c>
      <c r="B25" s="182"/>
      <c r="C25" s="182"/>
      <c r="D25" s="182"/>
      <c r="E25" s="203"/>
      <c r="G25" s="103">
        <v>5526440</v>
      </c>
      <c r="H25" s="44"/>
      <c r="I25" s="153">
        <v>4704437</v>
      </c>
      <c r="J25" s="213"/>
      <c r="K25" s="149">
        <v>55917959</v>
      </c>
      <c r="L25" s="213"/>
      <c r="M25" s="153">
        <v>35585666</v>
      </c>
      <c r="P25" s="222">
        <v>7825569</v>
      </c>
      <c r="Q25" s="245"/>
      <c r="R25" s="232">
        <v>2727277</v>
      </c>
      <c r="S25" s="245"/>
      <c r="T25" s="232">
        <v>38125844</v>
      </c>
      <c r="U25" s="245"/>
      <c r="V25" s="232">
        <v>24908940</v>
      </c>
      <c r="X25" s="222">
        <f t="shared" si="0"/>
        <v>-2299129</v>
      </c>
      <c r="Y25" s="245"/>
      <c r="Z25" s="232">
        <f t="shared" si="1"/>
        <v>1977160</v>
      </c>
      <c r="AA25" s="245"/>
      <c r="AB25" s="232">
        <f t="shared" si="2"/>
        <v>17792115</v>
      </c>
      <c r="AC25" s="245"/>
      <c r="AD25" s="232">
        <f t="shared" si="3"/>
        <v>10676726</v>
      </c>
    </row>
    <row r="26" spans="1:30" s="141" customFormat="1" ht="14.1" customHeight="1" x14ac:dyDescent="0.5">
      <c r="A26" s="182" t="s">
        <v>23</v>
      </c>
      <c r="B26" s="182"/>
      <c r="C26" s="182"/>
      <c r="D26" s="182"/>
      <c r="E26" s="203"/>
      <c r="G26" s="103">
        <v>-139480324</v>
      </c>
      <c r="H26" s="44"/>
      <c r="I26" s="153">
        <v>-140234500</v>
      </c>
      <c r="J26" s="214"/>
      <c r="K26" s="149">
        <v>-101614307</v>
      </c>
      <c r="L26" s="214"/>
      <c r="M26" s="160">
        <v>-99026704</v>
      </c>
      <c r="P26" s="222">
        <v>-87926127</v>
      </c>
      <c r="Q26" s="246"/>
      <c r="R26" s="232">
        <v>-94825656</v>
      </c>
      <c r="S26" s="246"/>
      <c r="T26" s="232">
        <v>-62223347</v>
      </c>
      <c r="U26" s="246"/>
      <c r="V26" s="235">
        <v>-65864692</v>
      </c>
      <c r="X26" s="222">
        <f t="shared" si="0"/>
        <v>-51554197</v>
      </c>
      <c r="Y26" s="246"/>
      <c r="Z26" s="232">
        <f t="shared" si="1"/>
        <v>-45408844</v>
      </c>
      <c r="AA26" s="246"/>
      <c r="AB26" s="232">
        <f t="shared" si="2"/>
        <v>-39390960</v>
      </c>
      <c r="AC26" s="246"/>
      <c r="AD26" s="235">
        <f t="shared" si="3"/>
        <v>-33162012</v>
      </c>
    </row>
    <row r="27" spans="1:30" s="141" customFormat="1" ht="14.1" customHeight="1" x14ac:dyDescent="0.5">
      <c r="A27" s="182" t="s">
        <v>24</v>
      </c>
      <c r="B27" s="182"/>
      <c r="C27" s="182"/>
      <c r="D27" s="182"/>
      <c r="E27" s="203"/>
      <c r="G27" s="103">
        <v>-318773414</v>
      </c>
      <c r="H27" s="44"/>
      <c r="I27" s="153">
        <v>-340337200</v>
      </c>
      <c r="J27" s="214"/>
      <c r="K27" s="149">
        <v>-211029444</v>
      </c>
      <c r="L27" s="214"/>
      <c r="M27" s="153">
        <v>-202099964</v>
      </c>
      <c r="P27" s="222">
        <v>-215604536</v>
      </c>
      <c r="Q27" s="246"/>
      <c r="R27" s="232">
        <v>-240488901</v>
      </c>
      <c r="S27" s="246"/>
      <c r="T27" s="232">
        <v>-141975283</v>
      </c>
      <c r="U27" s="246"/>
      <c r="V27" s="232">
        <v>-146116091</v>
      </c>
      <c r="X27" s="222">
        <f t="shared" si="0"/>
        <v>-103168878</v>
      </c>
      <c r="Y27" s="246"/>
      <c r="Z27" s="232">
        <f t="shared" si="1"/>
        <v>-99848299</v>
      </c>
      <c r="AA27" s="246"/>
      <c r="AB27" s="232">
        <f t="shared" si="2"/>
        <v>-69054161</v>
      </c>
      <c r="AC27" s="246"/>
      <c r="AD27" s="232">
        <f t="shared" si="3"/>
        <v>-55983873</v>
      </c>
    </row>
    <row r="28" spans="1:30" s="141" customFormat="1" ht="14.1" customHeight="1" x14ac:dyDescent="0.5">
      <c r="A28" s="182" t="s">
        <v>188</v>
      </c>
      <c r="B28" s="182"/>
      <c r="C28" s="182"/>
      <c r="D28" s="182"/>
      <c r="E28" s="203"/>
      <c r="G28" s="103">
        <v>-12648624</v>
      </c>
      <c r="H28" s="44"/>
      <c r="I28" s="153">
        <v>0</v>
      </c>
      <c r="J28" s="153"/>
      <c r="K28" s="149">
        <v>-12627871</v>
      </c>
      <c r="L28" s="153"/>
      <c r="M28" s="153">
        <v>0</v>
      </c>
      <c r="P28" s="222">
        <v>-4568842</v>
      </c>
      <c r="Q28" s="232"/>
      <c r="R28" s="232">
        <v>0</v>
      </c>
      <c r="S28" s="232"/>
      <c r="T28" s="232">
        <v>-4513113</v>
      </c>
      <c r="U28" s="232"/>
      <c r="V28" s="232">
        <v>0</v>
      </c>
      <c r="X28" s="222">
        <f t="shared" si="0"/>
        <v>-8079782</v>
      </c>
      <c r="Y28" s="232"/>
      <c r="Z28" s="232">
        <f t="shared" si="1"/>
        <v>0</v>
      </c>
      <c r="AA28" s="232"/>
      <c r="AB28" s="232">
        <f t="shared" si="2"/>
        <v>-8114758</v>
      </c>
      <c r="AC28" s="232"/>
      <c r="AD28" s="232">
        <f t="shared" si="3"/>
        <v>0</v>
      </c>
    </row>
    <row r="29" spans="1:30" s="141" customFormat="1" ht="14.1" customHeight="1" x14ac:dyDescent="0.5">
      <c r="A29" s="182" t="s">
        <v>25</v>
      </c>
      <c r="B29" s="182"/>
      <c r="C29" s="182"/>
      <c r="D29" s="182"/>
      <c r="E29" s="203"/>
      <c r="G29" s="104">
        <v>-11632346</v>
      </c>
      <c r="H29" s="46"/>
      <c r="I29" s="157">
        <v>-22104255</v>
      </c>
      <c r="J29" s="212"/>
      <c r="K29" s="152">
        <v>-6605771</v>
      </c>
      <c r="L29" s="212"/>
      <c r="M29" s="157">
        <v>-14844191</v>
      </c>
      <c r="P29" s="223">
        <v>-8879122</v>
      </c>
      <c r="Q29" s="244"/>
      <c r="R29" s="233">
        <v>-14444816</v>
      </c>
      <c r="S29" s="244"/>
      <c r="T29" s="233">
        <v>-4411277</v>
      </c>
      <c r="U29" s="244"/>
      <c r="V29" s="233">
        <v>-9590344</v>
      </c>
      <c r="X29" s="223">
        <f t="shared" si="0"/>
        <v>-2753224</v>
      </c>
      <c r="Y29" s="244"/>
      <c r="Z29" s="233">
        <f t="shared" si="1"/>
        <v>-7659439</v>
      </c>
      <c r="AA29" s="244"/>
      <c r="AB29" s="233">
        <f t="shared" si="2"/>
        <v>-2194494</v>
      </c>
      <c r="AC29" s="244"/>
      <c r="AD29" s="233">
        <f t="shared" si="3"/>
        <v>-5253847</v>
      </c>
    </row>
    <row r="30" spans="1:30" s="141" customFormat="1" ht="6" customHeight="1" x14ac:dyDescent="0.5">
      <c r="E30" s="203"/>
      <c r="G30" s="106"/>
      <c r="H30" s="46"/>
      <c r="I30" s="58"/>
      <c r="J30" s="46"/>
      <c r="K30" s="106"/>
      <c r="L30" s="46"/>
      <c r="M30" s="58"/>
      <c r="P30" s="225"/>
      <c r="Q30" s="224"/>
      <c r="R30" s="225"/>
      <c r="S30" s="224"/>
      <c r="T30" s="225"/>
      <c r="U30" s="224"/>
      <c r="V30" s="225"/>
      <c r="X30" s="225"/>
      <c r="Y30" s="224"/>
      <c r="Z30" s="225"/>
      <c r="AA30" s="224"/>
      <c r="AB30" s="225"/>
      <c r="AC30" s="224"/>
      <c r="AD30" s="225"/>
    </row>
    <row r="31" spans="1:30" s="141" customFormat="1" ht="14.1" customHeight="1" x14ac:dyDescent="0.5">
      <c r="A31" s="48" t="s">
        <v>30</v>
      </c>
      <c r="E31" s="203"/>
      <c r="G31" s="106">
        <f>SUM(G23:G29)</f>
        <v>495987488</v>
      </c>
      <c r="H31" s="46"/>
      <c r="I31" s="58">
        <f>SUM(I23:I29)</f>
        <v>317147892</v>
      </c>
      <c r="J31" s="46"/>
      <c r="K31" s="106">
        <f>SUM(K23:K29)</f>
        <v>388706162</v>
      </c>
      <c r="L31" s="46"/>
      <c r="M31" s="58">
        <f>SUM(M23:M29)</f>
        <v>351876726</v>
      </c>
      <c r="P31" s="225">
        <f>SUM(P23:P29)</f>
        <v>320962742</v>
      </c>
      <c r="Q31" s="224"/>
      <c r="R31" s="225">
        <f>SUM(R23:R29)</f>
        <v>200209663</v>
      </c>
      <c r="S31" s="224"/>
      <c r="T31" s="225">
        <f>SUM(T23:T29)</f>
        <v>244254757</v>
      </c>
      <c r="U31" s="224"/>
      <c r="V31" s="225">
        <f>SUM(V23:V29)</f>
        <v>239797155</v>
      </c>
      <c r="X31" s="225">
        <f>SUM(X23:X29)</f>
        <v>175024746</v>
      </c>
      <c r="Y31" s="224"/>
      <c r="Z31" s="225">
        <f>SUM(Z23:Z29)</f>
        <v>116938229</v>
      </c>
      <c r="AA31" s="224"/>
      <c r="AB31" s="225">
        <f>SUM(AB23:AB29)</f>
        <v>144451405</v>
      </c>
      <c r="AC31" s="224"/>
      <c r="AD31" s="225">
        <f>SUM(AD23:AD29)</f>
        <v>112079571</v>
      </c>
    </row>
    <row r="32" spans="1:30" s="141" customFormat="1" ht="14.1" customHeight="1" x14ac:dyDescent="0.5">
      <c r="A32" s="141" t="s">
        <v>26</v>
      </c>
      <c r="E32" s="203">
        <v>19</v>
      </c>
      <c r="G32" s="104">
        <v>-99907305</v>
      </c>
      <c r="H32" s="42"/>
      <c r="I32" s="157">
        <v>-63947751</v>
      </c>
      <c r="J32" s="213"/>
      <c r="K32" s="152">
        <v>-73870930</v>
      </c>
      <c r="L32" s="213"/>
      <c r="M32" s="157">
        <v>-56484651</v>
      </c>
      <c r="P32" s="223">
        <v>-65306263</v>
      </c>
      <c r="Q32" s="245"/>
      <c r="R32" s="233">
        <v>-52984183</v>
      </c>
      <c r="S32" s="245"/>
      <c r="T32" s="233">
        <v>-46779260</v>
      </c>
      <c r="U32" s="245"/>
      <c r="V32" s="233">
        <v>-47511778</v>
      </c>
      <c r="X32" s="223">
        <f t="shared" si="0"/>
        <v>-34601042</v>
      </c>
      <c r="Y32" s="245"/>
      <c r="Z32" s="233">
        <f t="shared" si="1"/>
        <v>-10963568</v>
      </c>
      <c r="AA32" s="245"/>
      <c r="AB32" s="233">
        <f t="shared" si="2"/>
        <v>-27091670</v>
      </c>
      <c r="AC32" s="245"/>
      <c r="AD32" s="233">
        <f t="shared" si="3"/>
        <v>-8972873</v>
      </c>
    </row>
    <row r="33" spans="1:30" s="141" customFormat="1" ht="6" customHeight="1" x14ac:dyDescent="0.5">
      <c r="E33" s="203"/>
      <c r="G33" s="107"/>
      <c r="H33" s="46"/>
      <c r="I33" s="42"/>
      <c r="J33" s="46"/>
      <c r="K33" s="107"/>
      <c r="L33" s="46"/>
      <c r="M33" s="42"/>
      <c r="P33" s="226"/>
      <c r="Q33" s="224"/>
      <c r="R33" s="226"/>
      <c r="S33" s="224"/>
      <c r="T33" s="226"/>
      <c r="U33" s="224"/>
      <c r="V33" s="226"/>
      <c r="X33" s="226"/>
      <c r="Y33" s="224"/>
      <c r="Z33" s="226"/>
      <c r="AA33" s="224"/>
      <c r="AB33" s="226"/>
      <c r="AC33" s="224"/>
      <c r="AD33" s="226"/>
    </row>
    <row r="34" spans="1:30" s="55" customFormat="1" ht="14.1" customHeight="1" thickBot="1" x14ac:dyDescent="0.55000000000000004">
      <c r="A34" s="56" t="s">
        <v>71</v>
      </c>
      <c r="E34" s="54"/>
      <c r="G34" s="108">
        <f>SUM(G30:G32)</f>
        <v>396080183</v>
      </c>
      <c r="H34" s="42"/>
      <c r="I34" s="59">
        <f>SUM(I30:I32)</f>
        <v>253200141</v>
      </c>
      <c r="J34" s="42"/>
      <c r="K34" s="108">
        <f>SUM(K30:K32)</f>
        <v>314835232</v>
      </c>
      <c r="L34" s="42"/>
      <c r="M34" s="59">
        <f>SUM(M30:M32)</f>
        <v>295392075</v>
      </c>
      <c r="P34" s="227">
        <f>SUM(P30:P32)</f>
        <v>255656479</v>
      </c>
      <c r="Q34" s="226"/>
      <c r="R34" s="227">
        <f>SUM(R30:R32)</f>
        <v>147225480</v>
      </c>
      <c r="S34" s="226"/>
      <c r="T34" s="227">
        <f>SUM(T30:T32)</f>
        <v>197475497</v>
      </c>
      <c r="U34" s="226"/>
      <c r="V34" s="227">
        <f>SUM(V30:V32)</f>
        <v>192285377</v>
      </c>
      <c r="X34" s="227">
        <f>SUM(X30:X32)</f>
        <v>140423704</v>
      </c>
      <c r="Y34" s="226"/>
      <c r="Z34" s="227">
        <f>SUM(Z30:Z32)</f>
        <v>105974661</v>
      </c>
      <c r="AA34" s="226"/>
      <c r="AB34" s="227">
        <f>SUM(AB30:AB32)</f>
        <v>117359735</v>
      </c>
      <c r="AC34" s="226"/>
      <c r="AD34" s="227">
        <f>SUM(AD30:AD32)</f>
        <v>103106698</v>
      </c>
    </row>
    <row r="35" spans="1:30" s="141" customFormat="1" ht="6" customHeight="1" thickTop="1" x14ac:dyDescent="0.5">
      <c r="A35" s="56"/>
      <c r="B35" s="55"/>
      <c r="C35" s="55"/>
      <c r="D35" s="55"/>
      <c r="E35" s="54"/>
      <c r="F35" s="55"/>
      <c r="G35" s="105"/>
      <c r="H35" s="42"/>
      <c r="I35" s="46"/>
      <c r="J35" s="42"/>
      <c r="K35" s="105"/>
      <c r="L35" s="42"/>
      <c r="M35" s="46"/>
      <c r="P35" s="224"/>
      <c r="Q35" s="226"/>
      <c r="R35" s="224"/>
      <c r="S35" s="226"/>
      <c r="T35" s="224"/>
      <c r="U35" s="226"/>
      <c r="V35" s="224"/>
      <c r="X35" s="224"/>
      <c r="Y35" s="226"/>
      <c r="Z35" s="224"/>
      <c r="AA35" s="226"/>
      <c r="AB35" s="224"/>
      <c r="AC35" s="226"/>
      <c r="AD35" s="224"/>
    </row>
    <row r="36" spans="1:30" s="141" customFormat="1" ht="14.1" customHeight="1" x14ac:dyDescent="0.5">
      <c r="A36" s="48" t="s">
        <v>57</v>
      </c>
      <c r="E36" s="203"/>
      <c r="G36" s="251"/>
      <c r="H36" s="46"/>
      <c r="I36" s="46"/>
      <c r="J36" s="46"/>
      <c r="K36" s="251"/>
      <c r="L36" s="46"/>
      <c r="M36" s="46"/>
      <c r="P36" s="224"/>
      <c r="Q36" s="224"/>
      <c r="R36" s="224"/>
      <c r="S36" s="224"/>
      <c r="T36" s="224"/>
      <c r="U36" s="224"/>
      <c r="V36" s="224"/>
      <c r="X36" s="224"/>
      <c r="Y36" s="224"/>
      <c r="Z36" s="224"/>
      <c r="AA36" s="224"/>
      <c r="AB36" s="224"/>
      <c r="AC36" s="224"/>
      <c r="AD36" s="224"/>
    </row>
    <row r="37" spans="1:30" s="141" customFormat="1" ht="14.1" customHeight="1" x14ac:dyDescent="0.5">
      <c r="A37" s="60" t="s">
        <v>112</v>
      </c>
      <c r="E37" s="203"/>
      <c r="G37" s="105"/>
      <c r="H37" s="46"/>
      <c r="I37" s="46"/>
      <c r="J37" s="46"/>
      <c r="K37" s="105"/>
      <c r="L37" s="46"/>
      <c r="M37" s="46"/>
      <c r="P37" s="224"/>
      <c r="Q37" s="224"/>
      <c r="R37" s="224"/>
      <c r="S37" s="224"/>
      <c r="T37" s="224"/>
      <c r="U37" s="224"/>
      <c r="V37" s="224"/>
      <c r="X37" s="224"/>
      <c r="Y37" s="224"/>
      <c r="Z37" s="224"/>
      <c r="AA37" s="224"/>
      <c r="AB37" s="224"/>
      <c r="AC37" s="224"/>
      <c r="AD37" s="224"/>
    </row>
    <row r="38" spans="1:30" s="141" customFormat="1" ht="14.1" customHeight="1" x14ac:dyDescent="0.5">
      <c r="B38" s="141" t="s">
        <v>59</v>
      </c>
      <c r="E38" s="54"/>
      <c r="F38" s="55"/>
      <c r="G38" s="104">
        <v>8570361</v>
      </c>
      <c r="H38" s="42"/>
      <c r="I38" s="157">
        <v>-5306021</v>
      </c>
      <c r="J38" s="154"/>
      <c r="K38" s="152">
        <v>0</v>
      </c>
      <c r="L38" s="154"/>
      <c r="M38" s="159">
        <v>0</v>
      </c>
      <c r="P38" s="223">
        <v>3983093</v>
      </c>
      <c r="Q38" s="247"/>
      <c r="R38" s="233">
        <v>-4038254</v>
      </c>
      <c r="S38" s="247"/>
      <c r="T38" s="233">
        <v>0</v>
      </c>
      <c r="U38" s="247"/>
      <c r="V38" s="236">
        <v>0</v>
      </c>
      <c r="X38" s="223">
        <f t="shared" si="0"/>
        <v>4587268</v>
      </c>
      <c r="Y38" s="247"/>
      <c r="Z38" s="233">
        <f t="shared" si="1"/>
        <v>-1267767</v>
      </c>
      <c r="AA38" s="247"/>
      <c r="AB38" s="233">
        <f t="shared" si="2"/>
        <v>0</v>
      </c>
      <c r="AC38" s="247"/>
      <c r="AD38" s="236">
        <f t="shared" si="3"/>
        <v>0</v>
      </c>
    </row>
    <row r="39" spans="1:30" s="141" customFormat="1" ht="6" customHeight="1" x14ac:dyDescent="0.5">
      <c r="E39" s="54"/>
      <c r="F39" s="55"/>
      <c r="G39" s="103"/>
      <c r="H39" s="42"/>
      <c r="I39" s="44"/>
      <c r="J39" s="42"/>
      <c r="K39" s="107"/>
      <c r="L39" s="42"/>
      <c r="M39" s="42"/>
      <c r="P39" s="222"/>
      <c r="Q39" s="226"/>
      <c r="R39" s="222"/>
      <c r="S39" s="226"/>
      <c r="T39" s="226"/>
      <c r="U39" s="226"/>
      <c r="V39" s="226"/>
      <c r="X39" s="222"/>
      <c r="Y39" s="226"/>
      <c r="Z39" s="222"/>
      <c r="AA39" s="226"/>
      <c r="AB39" s="226"/>
      <c r="AC39" s="226"/>
      <c r="AD39" s="226"/>
    </row>
    <row r="40" spans="1:30" s="141" customFormat="1" ht="14.1" customHeight="1" x14ac:dyDescent="0.5">
      <c r="B40" s="141" t="s">
        <v>60</v>
      </c>
      <c r="E40" s="54"/>
      <c r="F40" s="55"/>
      <c r="G40" s="105"/>
      <c r="H40" s="42"/>
      <c r="I40" s="46"/>
      <c r="J40" s="42"/>
      <c r="K40" s="105"/>
      <c r="L40" s="42"/>
      <c r="M40" s="46"/>
      <c r="P40" s="224"/>
      <c r="Q40" s="226"/>
      <c r="R40" s="224"/>
      <c r="S40" s="226"/>
      <c r="T40" s="224"/>
      <c r="U40" s="226"/>
      <c r="V40" s="224"/>
      <c r="X40" s="224"/>
      <c r="Y40" s="226"/>
      <c r="Z40" s="224"/>
      <c r="AA40" s="226"/>
      <c r="AB40" s="224"/>
      <c r="AC40" s="226"/>
      <c r="AD40" s="224"/>
    </row>
    <row r="41" spans="1:30" s="141" customFormat="1" ht="14.1" customHeight="1" x14ac:dyDescent="0.5">
      <c r="C41" s="141" t="s">
        <v>58</v>
      </c>
      <c r="E41" s="54"/>
      <c r="F41" s="55"/>
      <c r="G41" s="109">
        <f>SUM(G38:G40)</f>
        <v>8570361</v>
      </c>
      <c r="H41" s="42"/>
      <c r="I41" s="43">
        <f>SUM(I38:I40)</f>
        <v>-5306021</v>
      </c>
      <c r="J41" s="42"/>
      <c r="K41" s="109">
        <f>SUM(K38:K40)</f>
        <v>0</v>
      </c>
      <c r="L41" s="42"/>
      <c r="M41" s="43">
        <f>SUM(M38:M40)</f>
        <v>0</v>
      </c>
      <c r="P41" s="228">
        <f>SUM(P38:P40)</f>
        <v>3983093</v>
      </c>
      <c r="Q41" s="226"/>
      <c r="R41" s="228">
        <f>SUM(R38:R40)</f>
        <v>-4038254</v>
      </c>
      <c r="S41" s="226"/>
      <c r="T41" s="228">
        <f>SUM(T38:T40)</f>
        <v>0</v>
      </c>
      <c r="U41" s="226"/>
      <c r="V41" s="228">
        <f>SUM(V38:V40)</f>
        <v>0</v>
      </c>
      <c r="X41" s="228">
        <f t="shared" si="0"/>
        <v>4587268</v>
      </c>
      <c r="Y41" s="226"/>
      <c r="Z41" s="228">
        <f t="shared" si="1"/>
        <v>-1267767</v>
      </c>
      <c r="AA41" s="226"/>
      <c r="AB41" s="228">
        <f t="shared" si="2"/>
        <v>0</v>
      </c>
      <c r="AC41" s="226"/>
      <c r="AD41" s="228">
        <f t="shared" si="3"/>
        <v>0</v>
      </c>
    </row>
    <row r="42" spans="1:30" s="141" customFormat="1" ht="6" customHeight="1" x14ac:dyDescent="0.5">
      <c r="E42" s="54"/>
      <c r="F42" s="55"/>
      <c r="G42" s="107"/>
      <c r="H42" s="42"/>
      <c r="I42" s="42"/>
      <c r="J42" s="42"/>
      <c r="K42" s="107"/>
      <c r="L42" s="42"/>
      <c r="M42" s="42"/>
      <c r="P42" s="226"/>
      <c r="Q42" s="226"/>
      <c r="R42" s="226"/>
      <c r="S42" s="226"/>
      <c r="T42" s="226"/>
      <c r="U42" s="226"/>
      <c r="V42" s="226"/>
      <c r="X42" s="226"/>
      <c r="Y42" s="226"/>
      <c r="Z42" s="226"/>
      <c r="AA42" s="226"/>
      <c r="AB42" s="226"/>
      <c r="AC42" s="226"/>
      <c r="AD42" s="226"/>
    </row>
    <row r="43" spans="1:30" s="141" customFormat="1" ht="14.1" customHeight="1" x14ac:dyDescent="0.5">
      <c r="A43" s="48" t="s">
        <v>210</v>
      </c>
      <c r="B43" s="48"/>
      <c r="C43" s="48"/>
      <c r="D43" s="48"/>
      <c r="E43" s="54"/>
      <c r="F43" s="55"/>
      <c r="G43" s="109">
        <f>G41</f>
        <v>8570361</v>
      </c>
      <c r="H43" s="42"/>
      <c r="I43" s="43">
        <f>I41</f>
        <v>-5306021</v>
      </c>
      <c r="J43" s="42"/>
      <c r="K43" s="109">
        <f>K41</f>
        <v>0</v>
      </c>
      <c r="L43" s="42"/>
      <c r="M43" s="43">
        <f>M41</f>
        <v>0</v>
      </c>
      <c r="P43" s="228">
        <f>P41</f>
        <v>3983093</v>
      </c>
      <c r="Q43" s="226"/>
      <c r="R43" s="228">
        <f>R41</f>
        <v>-4038254</v>
      </c>
      <c r="S43" s="226"/>
      <c r="T43" s="228">
        <f>T41</f>
        <v>0</v>
      </c>
      <c r="U43" s="226"/>
      <c r="V43" s="228">
        <f>V41</f>
        <v>0</v>
      </c>
      <c r="X43" s="228">
        <f t="shared" si="0"/>
        <v>4587268</v>
      </c>
      <c r="Y43" s="226"/>
      <c r="Z43" s="228">
        <f t="shared" si="1"/>
        <v>-1267767</v>
      </c>
      <c r="AA43" s="226"/>
      <c r="AB43" s="228">
        <f t="shared" si="2"/>
        <v>0</v>
      </c>
      <c r="AC43" s="226"/>
      <c r="AD43" s="228">
        <f t="shared" si="3"/>
        <v>0</v>
      </c>
    </row>
    <row r="44" spans="1:30" s="141" customFormat="1" ht="6" customHeight="1" x14ac:dyDescent="0.5">
      <c r="A44" s="48"/>
      <c r="B44" s="48"/>
      <c r="C44" s="48"/>
      <c r="D44" s="48"/>
      <c r="E44" s="54"/>
      <c r="F44" s="55"/>
      <c r="G44" s="105"/>
      <c r="H44" s="42"/>
      <c r="I44" s="46"/>
      <c r="J44" s="42"/>
      <c r="K44" s="105"/>
      <c r="L44" s="42"/>
      <c r="M44" s="46"/>
      <c r="P44" s="224"/>
      <c r="Q44" s="226"/>
      <c r="R44" s="224"/>
      <c r="S44" s="226"/>
      <c r="T44" s="224"/>
      <c r="U44" s="226"/>
      <c r="V44" s="224"/>
      <c r="X44" s="224"/>
      <c r="Y44" s="226"/>
      <c r="Z44" s="224"/>
      <c r="AA44" s="226"/>
      <c r="AB44" s="224"/>
      <c r="AC44" s="226"/>
      <c r="AD44" s="224"/>
    </row>
    <row r="45" spans="1:30" s="141" customFormat="1" ht="14.1" customHeight="1" thickBot="1" x14ac:dyDescent="0.55000000000000004">
      <c r="A45" s="48" t="s">
        <v>72</v>
      </c>
      <c r="E45" s="54"/>
      <c r="F45" s="55"/>
      <c r="G45" s="110">
        <f>SUM(G34,G43)</f>
        <v>404650544</v>
      </c>
      <c r="H45" s="42"/>
      <c r="I45" s="45">
        <f>SUM(I34,I43)</f>
        <v>247894120</v>
      </c>
      <c r="J45" s="42"/>
      <c r="K45" s="110">
        <f>SUM(K34,K43)</f>
        <v>314835232</v>
      </c>
      <c r="L45" s="42"/>
      <c r="M45" s="45">
        <f>SUM(M34,M43)</f>
        <v>295392075</v>
      </c>
      <c r="P45" s="229">
        <f>SUM(P34,P43)</f>
        <v>259639572</v>
      </c>
      <c r="Q45" s="226"/>
      <c r="R45" s="229">
        <f>SUM(R34,R43)</f>
        <v>143187226</v>
      </c>
      <c r="S45" s="226"/>
      <c r="T45" s="229">
        <f>SUM(T34,T43)</f>
        <v>197475497</v>
      </c>
      <c r="U45" s="226"/>
      <c r="V45" s="229">
        <f>SUM(V34,V43)</f>
        <v>192285377</v>
      </c>
      <c r="X45" s="229">
        <f t="shared" si="0"/>
        <v>145010972</v>
      </c>
      <c r="Y45" s="226"/>
      <c r="Z45" s="229">
        <f t="shared" si="1"/>
        <v>104706894</v>
      </c>
      <c r="AA45" s="226"/>
      <c r="AB45" s="229">
        <f t="shared" si="2"/>
        <v>117359735</v>
      </c>
      <c r="AC45" s="226"/>
      <c r="AD45" s="229">
        <f t="shared" si="3"/>
        <v>103106698</v>
      </c>
    </row>
    <row r="46" spans="1:30" s="141" customFormat="1" ht="6" customHeight="1" thickTop="1" x14ac:dyDescent="0.5">
      <c r="A46" s="56"/>
      <c r="B46" s="55"/>
      <c r="C46" s="55"/>
      <c r="D46" s="55"/>
      <c r="E46" s="54"/>
      <c r="F46" s="55"/>
      <c r="G46" s="105"/>
      <c r="H46" s="42"/>
      <c r="I46" s="46"/>
      <c r="J46" s="42"/>
      <c r="K46" s="105"/>
      <c r="L46" s="42"/>
      <c r="M46" s="46"/>
      <c r="P46" s="224"/>
      <c r="Q46" s="226"/>
      <c r="R46" s="224"/>
      <c r="S46" s="226"/>
      <c r="T46" s="224"/>
      <c r="U46" s="226"/>
      <c r="V46" s="224"/>
      <c r="X46" s="224"/>
      <c r="Y46" s="226"/>
      <c r="Z46" s="224"/>
      <c r="AA46" s="226"/>
      <c r="AB46" s="224"/>
      <c r="AC46" s="226"/>
      <c r="AD46" s="224"/>
    </row>
    <row r="47" spans="1:30" s="141" customFormat="1" ht="14.1" customHeight="1" x14ac:dyDescent="0.5">
      <c r="A47" s="56" t="s">
        <v>61</v>
      </c>
      <c r="B47" s="55"/>
      <c r="C47" s="55"/>
      <c r="D47" s="55"/>
      <c r="E47" s="54"/>
      <c r="F47" s="55"/>
      <c r="G47" s="105"/>
      <c r="H47" s="42"/>
      <c r="I47" s="46"/>
      <c r="J47" s="42"/>
      <c r="K47" s="105"/>
      <c r="L47" s="42"/>
      <c r="M47" s="46"/>
      <c r="P47" s="224"/>
      <c r="Q47" s="226"/>
      <c r="R47" s="224"/>
      <c r="S47" s="226"/>
      <c r="T47" s="224"/>
      <c r="U47" s="226"/>
      <c r="V47" s="224"/>
      <c r="X47" s="224"/>
      <c r="Y47" s="226"/>
      <c r="Z47" s="224"/>
      <c r="AA47" s="226"/>
      <c r="AB47" s="224"/>
      <c r="AC47" s="226"/>
      <c r="AD47" s="224"/>
    </row>
    <row r="48" spans="1:30" s="141" customFormat="1" ht="14.1" customHeight="1" x14ac:dyDescent="0.5">
      <c r="A48" s="141" t="s">
        <v>62</v>
      </c>
      <c r="E48" s="54"/>
      <c r="F48" s="55"/>
      <c r="G48" s="105">
        <f>G34-G49</f>
        <v>397260688</v>
      </c>
      <c r="H48" s="42"/>
      <c r="I48" s="46">
        <f>I34-I49</f>
        <v>253506343</v>
      </c>
      <c r="J48" s="154"/>
      <c r="K48" s="105">
        <f>K34-K49</f>
        <v>314835232</v>
      </c>
      <c r="L48" s="154"/>
      <c r="M48" s="46">
        <f>M34-M49</f>
        <v>295392075</v>
      </c>
      <c r="P48" s="224">
        <v>256314898</v>
      </c>
      <c r="Q48" s="247"/>
      <c r="R48" s="234">
        <v>147590717</v>
      </c>
      <c r="S48" s="247"/>
      <c r="T48" s="234">
        <v>197475497</v>
      </c>
      <c r="U48" s="247"/>
      <c r="V48" s="234">
        <v>192285377</v>
      </c>
      <c r="X48" s="224">
        <f t="shared" si="0"/>
        <v>140945790</v>
      </c>
      <c r="Y48" s="247"/>
      <c r="Z48" s="234">
        <f t="shared" si="1"/>
        <v>105915626</v>
      </c>
      <c r="AA48" s="247"/>
      <c r="AB48" s="234">
        <f t="shared" si="2"/>
        <v>117359735</v>
      </c>
      <c r="AC48" s="247"/>
      <c r="AD48" s="234">
        <f t="shared" si="3"/>
        <v>103106698</v>
      </c>
    </row>
    <row r="49" spans="1:30" s="141" customFormat="1" ht="14.1" customHeight="1" x14ac:dyDescent="0.5">
      <c r="A49" s="141" t="s">
        <v>63</v>
      </c>
      <c r="E49" s="54"/>
      <c r="F49" s="55"/>
      <c r="G49" s="109">
        <v>-1180505</v>
      </c>
      <c r="H49" s="42"/>
      <c r="I49" s="157">
        <v>-306202</v>
      </c>
      <c r="J49" s="154"/>
      <c r="K49" s="152">
        <v>0</v>
      </c>
      <c r="L49" s="154"/>
      <c r="M49" s="159">
        <v>0</v>
      </c>
      <c r="P49" s="228">
        <v>-658419</v>
      </c>
      <c r="Q49" s="247"/>
      <c r="R49" s="233">
        <v>-365237</v>
      </c>
      <c r="S49" s="247"/>
      <c r="T49" s="233">
        <v>0</v>
      </c>
      <c r="U49" s="247"/>
      <c r="V49" s="236">
        <v>0</v>
      </c>
      <c r="X49" s="228">
        <f t="shared" si="0"/>
        <v>-522086</v>
      </c>
      <c r="Y49" s="247"/>
      <c r="Z49" s="233">
        <f t="shared" si="1"/>
        <v>59035</v>
      </c>
      <c r="AA49" s="247"/>
      <c r="AB49" s="233">
        <f t="shared" si="2"/>
        <v>0</v>
      </c>
      <c r="AC49" s="247"/>
      <c r="AD49" s="236">
        <f t="shared" si="3"/>
        <v>0</v>
      </c>
    </row>
    <row r="50" spans="1:30" s="141" customFormat="1" ht="6" customHeight="1" x14ac:dyDescent="0.5">
      <c r="A50" s="56"/>
      <c r="B50" s="55"/>
      <c r="C50" s="55"/>
      <c r="D50" s="55"/>
      <c r="E50" s="54"/>
      <c r="F50" s="55"/>
      <c r="G50" s="105"/>
      <c r="H50" s="42"/>
      <c r="I50" s="46"/>
      <c r="J50" s="42"/>
      <c r="K50" s="105"/>
      <c r="L50" s="42"/>
      <c r="M50" s="46"/>
      <c r="P50" s="224"/>
      <c r="Q50" s="226"/>
      <c r="R50" s="224"/>
      <c r="S50" s="226"/>
      <c r="T50" s="224"/>
      <c r="U50" s="226"/>
      <c r="V50" s="224"/>
      <c r="X50" s="224">
        <f t="shared" si="0"/>
        <v>0</v>
      </c>
      <c r="Y50" s="226"/>
      <c r="Z50" s="224">
        <f t="shared" si="1"/>
        <v>0</v>
      </c>
      <c r="AA50" s="226"/>
      <c r="AB50" s="224">
        <f t="shared" si="2"/>
        <v>0</v>
      </c>
      <c r="AC50" s="226"/>
      <c r="AD50" s="224">
        <f t="shared" si="3"/>
        <v>0</v>
      </c>
    </row>
    <row r="51" spans="1:30" s="141" customFormat="1" ht="14.1" customHeight="1" thickBot="1" x14ac:dyDescent="0.55000000000000004">
      <c r="A51" s="56"/>
      <c r="B51" s="55"/>
      <c r="C51" s="55"/>
      <c r="D51" s="55"/>
      <c r="E51" s="54"/>
      <c r="F51" s="55"/>
      <c r="G51" s="110">
        <f>+G34</f>
        <v>396080183</v>
      </c>
      <c r="H51" s="42"/>
      <c r="I51" s="45">
        <f>+I34</f>
        <v>253200141</v>
      </c>
      <c r="J51" s="42"/>
      <c r="K51" s="110">
        <f>K34</f>
        <v>314835232</v>
      </c>
      <c r="L51" s="42"/>
      <c r="M51" s="45">
        <f>M34</f>
        <v>295392075</v>
      </c>
      <c r="P51" s="229">
        <f>+P34</f>
        <v>255656479</v>
      </c>
      <c r="Q51" s="226"/>
      <c r="R51" s="229">
        <f>+R34</f>
        <v>147225480</v>
      </c>
      <c r="S51" s="226"/>
      <c r="T51" s="229">
        <f>T34</f>
        <v>197475497</v>
      </c>
      <c r="U51" s="226"/>
      <c r="V51" s="229">
        <f>V34</f>
        <v>192285377</v>
      </c>
      <c r="X51" s="229">
        <f t="shared" si="0"/>
        <v>140423704</v>
      </c>
      <c r="Y51" s="226"/>
      <c r="Z51" s="229">
        <f t="shared" si="1"/>
        <v>105974661</v>
      </c>
      <c r="AA51" s="226"/>
      <c r="AB51" s="229">
        <f t="shared" si="2"/>
        <v>117359735</v>
      </c>
      <c r="AC51" s="226"/>
      <c r="AD51" s="229">
        <f t="shared" si="3"/>
        <v>103106698</v>
      </c>
    </row>
    <row r="52" spans="1:30" s="141" customFormat="1" ht="6" customHeight="1" thickTop="1" x14ac:dyDescent="0.5">
      <c r="A52" s="56"/>
      <c r="B52" s="55"/>
      <c r="C52" s="55"/>
      <c r="D52" s="55"/>
      <c r="E52" s="54"/>
      <c r="F52" s="55"/>
      <c r="G52" s="105"/>
      <c r="H52" s="42"/>
      <c r="I52" s="46"/>
      <c r="J52" s="42"/>
      <c r="K52" s="105"/>
      <c r="L52" s="42"/>
      <c r="M52" s="46"/>
      <c r="P52" s="224"/>
      <c r="Q52" s="226"/>
      <c r="R52" s="224"/>
      <c r="S52" s="226"/>
      <c r="T52" s="224"/>
      <c r="U52" s="226"/>
      <c r="V52" s="224"/>
      <c r="X52" s="224"/>
      <c r="Y52" s="226"/>
      <c r="Z52" s="224"/>
      <c r="AA52" s="226"/>
      <c r="AB52" s="224"/>
      <c r="AC52" s="226"/>
      <c r="AD52" s="224"/>
    </row>
    <row r="53" spans="1:30" s="141" customFormat="1" ht="14.1" customHeight="1" x14ac:dyDescent="0.5">
      <c r="A53" s="56" t="s">
        <v>64</v>
      </c>
      <c r="B53" s="55"/>
      <c r="C53" s="55"/>
      <c r="D53" s="55"/>
      <c r="E53" s="54"/>
      <c r="F53" s="55"/>
      <c r="G53" s="105"/>
      <c r="H53" s="42"/>
      <c r="I53" s="46"/>
      <c r="J53" s="42"/>
      <c r="K53" s="105"/>
      <c r="L53" s="42"/>
      <c r="M53" s="46"/>
      <c r="P53" s="224"/>
      <c r="Q53" s="226"/>
      <c r="R53" s="224"/>
      <c r="S53" s="226"/>
      <c r="T53" s="224"/>
      <c r="U53" s="226"/>
      <c r="V53" s="224"/>
      <c r="X53" s="224"/>
      <c r="Y53" s="226"/>
      <c r="Z53" s="224"/>
      <c r="AA53" s="226"/>
      <c r="AB53" s="224"/>
      <c r="AC53" s="226"/>
      <c r="AD53" s="224"/>
    </row>
    <row r="54" spans="1:30" s="141" customFormat="1" ht="14.1" customHeight="1" x14ac:dyDescent="0.5">
      <c r="A54" s="141" t="s">
        <v>62</v>
      </c>
      <c r="E54" s="54"/>
      <c r="F54" s="55"/>
      <c r="G54" s="105">
        <f>G45-G55</f>
        <v>405855427</v>
      </c>
      <c r="H54" s="42"/>
      <c r="I54" s="46">
        <f>I45-I55</f>
        <v>248252069</v>
      </c>
      <c r="J54" s="154"/>
      <c r="K54" s="105">
        <f>K45-K55</f>
        <v>314835232</v>
      </c>
      <c r="L54" s="154"/>
      <c r="M54" s="150">
        <v>295392075</v>
      </c>
      <c r="P54" s="224">
        <v>260294398</v>
      </c>
      <c r="Q54" s="247"/>
      <c r="R54" s="234">
        <v>143587935</v>
      </c>
      <c r="S54" s="247"/>
      <c r="T54" s="234">
        <v>197475497</v>
      </c>
      <c r="U54" s="247"/>
      <c r="V54" s="234">
        <v>192285377</v>
      </c>
      <c r="X54" s="224">
        <f t="shared" si="0"/>
        <v>145561029</v>
      </c>
      <c r="Y54" s="247"/>
      <c r="Z54" s="234">
        <f t="shared" si="1"/>
        <v>104664134</v>
      </c>
      <c r="AA54" s="247"/>
      <c r="AB54" s="234">
        <f t="shared" si="2"/>
        <v>117359735</v>
      </c>
      <c r="AC54" s="247"/>
      <c r="AD54" s="234">
        <f t="shared" si="3"/>
        <v>103106698</v>
      </c>
    </row>
    <row r="55" spans="1:30" s="141" customFormat="1" ht="14.1" customHeight="1" x14ac:dyDescent="0.5">
      <c r="A55" s="141" t="s">
        <v>63</v>
      </c>
      <c r="E55" s="54"/>
      <c r="F55" s="55"/>
      <c r="G55" s="109">
        <f>G49-24378</f>
        <v>-1204883</v>
      </c>
      <c r="H55" s="42"/>
      <c r="I55" s="43">
        <v>-357949</v>
      </c>
      <c r="J55" s="42"/>
      <c r="K55" s="109">
        <v>0</v>
      </c>
      <c r="L55" s="42"/>
      <c r="M55" s="43">
        <v>0</v>
      </c>
      <c r="P55" s="228">
        <v>-654826</v>
      </c>
      <c r="Q55" s="226"/>
      <c r="R55" s="228">
        <v>-400709</v>
      </c>
      <c r="S55" s="226"/>
      <c r="T55" s="228">
        <v>0</v>
      </c>
      <c r="U55" s="226"/>
      <c r="V55" s="228">
        <v>0</v>
      </c>
      <c r="X55" s="228">
        <f t="shared" si="0"/>
        <v>-550057</v>
      </c>
      <c r="Y55" s="226"/>
      <c r="Z55" s="228">
        <f t="shared" si="1"/>
        <v>42760</v>
      </c>
      <c r="AA55" s="226"/>
      <c r="AB55" s="228">
        <f t="shared" si="2"/>
        <v>0</v>
      </c>
      <c r="AC55" s="226"/>
      <c r="AD55" s="228">
        <f t="shared" si="3"/>
        <v>0</v>
      </c>
    </row>
    <row r="56" spans="1:30" s="141" customFormat="1" ht="14.1" customHeight="1" x14ac:dyDescent="0.5">
      <c r="A56" s="56"/>
      <c r="B56" s="55"/>
      <c r="C56" s="55"/>
      <c r="D56" s="55"/>
      <c r="E56" s="54"/>
      <c r="F56" s="55"/>
      <c r="G56" s="105"/>
      <c r="H56" s="42"/>
      <c r="I56" s="46"/>
      <c r="J56" s="42"/>
      <c r="K56" s="105"/>
      <c r="L56" s="42"/>
      <c r="M56" s="46"/>
      <c r="P56" s="224"/>
      <c r="Q56" s="226"/>
      <c r="R56" s="224"/>
      <c r="S56" s="226"/>
      <c r="T56" s="224"/>
      <c r="U56" s="226"/>
      <c r="V56" s="224"/>
      <c r="X56" s="224"/>
      <c r="Y56" s="226"/>
      <c r="Z56" s="224"/>
      <c r="AA56" s="226"/>
      <c r="AB56" s="224"/>
      <c r="AC56" s="226"/>
      <c r="AD56" s="224"/>
    </row>
    <row r="57" spans="1:30" s="141" customFormat="1" ht="14.1" customHeight="1" thickBot="1" x14ac:dyDescent="0.55000000000000004">
      <c r="A57" s="56"/>
      <c r="B57" s="55"/>
      <c r="C57" s="55"/>
      <c r="D57" s="55"/>
      <c r="E57" s="54"/>
      <c r="F57" s="55"/>
      <c r="G57" s="110">
        <f>SUM(G54:G56)</f>
        <v>404650544</v>
      </c>
      <c r="H57" s="42"/>
      <c r="I57" s="45">
        <f>SUM(I54:I56)</f>
        <v>247894120</v>
      </c>
      <c r="J57" s="42"/>
      <c r="K57" s="110">
        <f>SUM(K54:K56)</f>
        <v>314835232</v>
      </c>
      <c r="L57" s="42"/>
      <c r="M57" s="45">
        <f>SUM(M54:M56)</f>
        <v>295392075</v>
      </c>
      <c r="P57" s="229">
        <f>SUM(P54:P56)</f>
        <v>259639572</v>
      </c>
      <c r="Q57" s="226"/>
      <c r="R57" s="229">
        <f>SUM(R54:R56)</f>
        <v>143187226</v>
      </c>
      <c r="S57" s="226"/>
      <c r="T57" s="229">
        <f>SUM(T54:T56)</f>
        <v>197475497</v>
      </c>
      <c r="U57" s="226"/>
      <c r="V57" s="229">
        <f>SUM(V54:V56)</f>
        <v>192285377</v>
      </c>
      <c r="X57" s="229">
        <f t="shared" si="0"/>
        <v>145010972</v>
      </c>
      <c r="Y57" s="226"/>
      <c r="Z57" s="229">
        <f t="shared" si="1"/>
        <v>104706894</v>
      </c>
      <c r="AA57" s="226"/>
      <c r="AB57" s="229">
        <f t="shared" si="2"/>
        <v>117359735</v>
      </c>
      <c r="AC57" s="226"/>
      <c r="AD57" s="229">
        <f t="shared" si="3"/>
        <v>103106698</v>
      </c>
    </row>
    <row r="58" spans="1:30" s="141" customFormat="1" ht="6" customHeight="1" thickTop="1" x14ac:dyDescent="0.5">
      <c r="A58" s="56"/>
      <c r="B58" s="55"/>
      <c r="C58" s="55"/>
      <c r="D58" s="55"/>
      <c r="E58" s="54"/>
      <c r="F58" s="55"/>
      <c r="G58" s="105"/>
      <c r="H58" s="42"/>
      <c r="I58" s="46"/>
      <c r="J58" s="42"/>
      <c r="K58" s="105"/>
      <c r="L58" s="42"/>
      <c r="M58" s="46"/>
      <c r="P58" s="224"/>
      <c r="Q58" s="226"/>
      <c r="R58" s="224"/>
      <c r="S58" s="226"/>
      <c r="T58" s="224"/>
      <c r="U58" s="226"/>
      <c r="V58" s="224"/>
      <c r="X58" s="55"/>
      <c r="Y58" s="42"/>
      <c r="Z58" s="55"/>
      <c r="AA58" s="42"/>
      <c r="AB58" s="55"/>
      <c r="AC58" s="42"/>
      <c r="AD58" s="55"/>
    </row>
    <row r="59" spans="1:30" s="141" customFormat="1" ht="14.1" customHeight="1" x14ac:dyDescent="0.5">
      <c r="A59" s="56" t="s">
        <v>65</v>
      </c>
      <c r="B59" s="55"/>
      <c r="C59" s="55"/>
      <c r="D59" s="55"/>
      <c r="E59" s="54"/>
      <c r="F59" s="55"/>
      <c r="G59" s="105"/>
      <c r="H59" s="42"/>
      <c r="I59" s="46"/>
      <c r="J59" s="42"/>
      <c r="K59" s="105"/>
      <c r="L59" s="42"/>
      <c r="M59" s="46"/>
      <c r="P59" s="224"/>
      <c r="Q59" s="226"/>
      <c r="R59" s="224"/>
      <c r="S59" s="226"/>
      <c r="T59" s="224"/>
      <c r="U59" s="226"/>
      <c r="V59" s="224"/>
      <c r="X59" s="55"/>
      <c r="Y59" s="42"/>
      <c r="Z59" s="55"/>
      <c r="AA59" s="42"/>
      <c r="AB59" s="55"/>
      <c r="AC59" s="42"/>
      <c r="AD59" s="55"/>
    </row>
    <row r="60" spans="1:30" s="141" customFormat="1" ht="6" customHeight="1" x14ac:dyDescent="0.5">
      <c r="A60" s="56"/>
      <c r="B60" s="55"/>
      <c r="C60" s="55"/>
      <c r="D60" s="55"/>
      <c r="E60" s="54"/>
      <c r="F60" s="55"/>
      <c r="G60" s="105"/>
      <c r="H60" s="42"/>
      <c r="I60" s="46"/>
      <c r="J60" s="42"/>
      <c r="K60" s="105"/>
      <c r="L60" s="42"/>
      <c r="M60" s="46"/>
      <c r="P60" s="224"/>
      <c r="Q60" s="226"/>
      <c r="R60" s="224"/>
      <c r="S60" s="226"/>
      <c r="T60" s="224"/>
      <c r="U60" s="226"/>
      <c r="V60" s="224"/>
      <c r="X60" s="55"/>
      <c r="Y60" s="42"/>
      <c r="Z60" s="55"/>
      <c r="AA60" s="42"/>
      <c r="AB60" s="55"/>
      <c r="AC60" s="42"/>
      <c r="AD60" s="55"/>
    </row>
    <row r="61" spans="1:30" s="141" customFormat="1" ht="14.1" customHeight="1" x14ac:dyDescent="0.5">
      <c r="A61" s="55" t="s">
        <v>158</v>
      </c>
      <c r="B61" s="55"/>
      <c r="C61" s="55"/>
      <c r="D61" s="55"/>
      <c r="E61" s="54"/>
      <c r="F61" s="55"/>
      <c r="G61" s="140"/>
      <c r="H61" s="62"/>
      <c r="I61" s="62"/>
      <c r="J61" s="62"/>
      <c r="K61" s="140"/>
      <c r="L61" s="62"/>
      <c r="M61" s="62"/>
      <c r="P61" s="230"/>
      <c r="Q61" s="230"/>
      <c r="R61" s="230"/>
      <c r="S61" s="230"/>
      <c r="T61" s="230"/>
      <c r="U61" s="230"/>
      <c r="V61" s="230"/>
      <c r="X61" s="55"/>
      <c r="Y61" s="62"/>
      <c r="Z61" s="55"/>
      <c r="AA61" s="62"/>
      <c r="AB61" s="55"/>
      <c r="AC61" s="62"/>
      <c r="AD61" s="55"/>
    </row>
    <row r="62" spans="1:30" s="141" customFormat="1" ht="13.5" customHeight="1" thickBot="1" x14ac:dyDescent="0.55000000000000004">
      <c r="A62" s="55"/>
      <c r="B62" s="55" t="s">
        <v>159</v>
      </c>
      <c r="C62" s="55"/>
      <c r="D62" s="55"/>
      <c r="E62" s="54">
        <v>22</v>
      </c>
      <c r="F62" s="55"/>
      <c r="G62" s="111">
        <f>G48/2000000000</f>
        <v>0.19863034399999999</v>
      </c>
      <c r="H62" s="62"/>
      <c r="I62" s="61">
        <f>I48/1480000000</f>
        <v>0.17128806959459458</v>
      </c>
      <c r="J62" s="62"/>
      <c r="K62" s="111">
        <f>K48/2000000000</f>
        <v>0.15741761600000001</v>
      </c>
      <c r="L62" s="62"/>
      <c r="M62" s="61">
        <f>M48/1480000000</f>
        <v>0.19958923986486488</v>
      </c>
      <c r="P62" s="231">
        <f>P48/2000000000</f>
        <v>0.12815744900000001</v>
      </c>
      <c r="Q62" s="230"/>
      <c r="R62" s="231">
        <f>R48/1480000000</f>
        <v>9.9723457432432439E-2</v>
      </c>
      <c r="S62" s="230"/>
      <c r="T62" s="231">
        <f>T48/2000000000</f>
        <v>9.87377485E-2</v>
      </c>
      <c r="U62" s="230"/>
      <c r="V62" s="231">
        <f>V48/1480000000</f>
        <v>0.12992255202702702</v>
      </c>
      <c r="X62" s="55"/>
      <c r="Y62" s="62"/>
      <c r="Z62" s="55"/>
      <c r="AA62" s="62"/>
      <c r="AB62" s="55"/>
      <c r="AC62" s="62"/>
      <c r="AD62" s="55"/>
    </row>
    <row r="63" spans="1:30" s="141" customFormat="1" ht="12" customHeight="1" thickTop="1" x14ac:dyDescent="0.5">
      <c r="A63" s="55"/>
      <c r="B63" s="55"/>
      <c r="C63" s="55"/>
      <c r="D63" s="55"/>
      <c r="E63" s="54"/>
      <c r="F63" s="55"/>
      <c r="G63" s="62"/>
      <c r="H63" s="62"/>
      <c r="I63" s="62"/>
      <c r="J63" s="62"/>
      <c r="K63" s="62"/>
      <c r="L63" s="62"/>
      <c r="M63" s="62"/>
      <c r="P63" s="221"/>
      <c r="Q63" s="230"/>
      <c r="R63" s="221"/>
      <c r="S63" s="230"/>
      <c r="T63" s="221"/>
      <c r="U63" s="230"/>
      <c r="V63" s="221"/>
      <c r="X63" s="55"/>
      <c r="Y63" s="62"/>
      <c r="Z63" s="55"/>
      <c r="AA63" s="62"/>
      <c r="AB63" s="55"/>
      <c r="AC63" s="62"/>
      <c r="AD63" s="55"/>
    </row>
    <row r="64" spans="1:30" ht="21.95" customHeight="1" x14ac:dyDescent="0.5">
      <c r="A64" s="3" t="s">
        <v>70</v>
      </c>
      <c r="B64" s="3"/>
      <c r="C64" s="3"/>
      <c r="D64" s="3"/>
      <c r="E64" s="3"/>
      <c r="F64" s="3"/>
      <c r="G64" s="5"/>
      <c r="H64" s="5"/>
      <c r="I64" s="5"/>
      <c r="J64" s="5"/>
      <c r="K64" s="5"/>
      <c r="L64" s="5"/>
      <c r="M64" s="5"/>
      <c r="Q64" s="248"/>
      <c r="S64" s="248"/>
      <c r="U64" s="248"/>
    </row>
  </sheetData>
  <mergeCells count="8">
    <mergeCell ref="T6:V6"/>
    <mergeCell ref="P7:R7"/>
    <mergeCell ref="T7:V7"/>
    <mergeCell ref="G6:I6"/>
    <mergeCell ref="K6:M6"/>
    <mergeCell ref="G7:I7"/>
    <mergeCell ref="K7:M7"/>
    <mergeCell ref="P6:R6"/>
  </mergeCells>
  <pageMargins left="0.8" right="0.5" top="0.5" bottom="0.6" header="0.49" footer="0.4"/>
  <pageSetup paperSize="9" firstPageNumber="6" orientation="portrait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37"/>
  <sheetViews>
    <sheetView topLeftCell="E1" zoomScaleNormal="100" zoomScaleSheetLayoutView="83" workbookViewId="0">
      <selection activeCell="Q18" sqref="Q18"/>
    </sheetView>
  </sheetViews>
  <sheetFormatPr defaultColWidth="9.42578125" defaultRowHeight="16.5" customHeight="1" x14ac:dyDescent="0.5"/>
  <cols>
    <col min="1" max="3" width="1.5703125" style="119" customWidth="1"/>
    <col min="4" max="4" width="31.28515625" style="119" customWidth="1"/>
    <col min="5" max="5" width="5" style="119" customWidth="1"/>
    <col min="6" max="6" width="0.5703125" style="119" customWidth="1"/>
    <col min="7" max="7" width="11" style="120" customWidth="1"/>
    <col min="8" max="8" width="0.5703125" style="120" customWidth="1"/>
    <col min="9" max="9" width="11" style="120" customWidth="1"/>
    <col min="10" max="10" width="0.5703125" style="120" customWidth="1"/>
    <col min="11" max="11" width="14.28515625" style="120" customWidth="1"/>
    <col min="12" max="12" width="0.5703125" style="120" customWidth="1"/>
    <col min="13" max="13" width="12.140625" style="120" customWidth="1"/>
    <col min="14" max="14" width="0.5703125" style="120" customWidth="1"/>
    <col min="15" max="15" width="11.28515625" style="120" customWidth="1"/>
    <col min="16" max="16" width="0.5703125" style="120" customWidth="1"/>
    <col min="17" max="17" width="20.42578125" style="120" customWidth="1"/>
    <col min="18" max="18" width="0.5703125" style="120" customWidth="1"/>
    <col min="19" max="19" width="10.7109375" style="120" customWidth="1"/>
    <col min="20" max="20" width="0.5703125" style="120" customWidth="1"/>
    <col min="21" max="21" width="11.85546875" style="120" customWidth="1"/>
    <col min="22" max="22" width="0.5703125" style="120" customWidth="1"/>
    <col min="23" max="23" width="10.5703125" style="120" customWidth="1"/>
    <col min="24" max="16384" width="9.42578125" style="119"/>
  </cols>
  <sheetData>
    <row r="1" spans="1:23" ht="16.5" customHeight="1" x14ac:dyDescent="0.5">
      <c r="A1" s="48" t="s">
        <v>128</v>
      </c>
    </row>
    <row r="2" spans="1:23" ht="16.5" customHeight="1" x14ac:dyDescent="0.5">
      <c r="A2" s="121" t="s">
        <v>134</v>
      </c>
    </row>
    <row r="3" spans="1:23" s="38" customFormat="1" ht="16.5" customHeight="1" x14ac:dyDescent="0.5">
      <c r="A3" s="122" t="str">
        <f>'6 (9M)'!A3</f>
        <v>For the nine-month period ended 30 September 2020</v>
      </c>
      <c r="B3" s="123"/>
      <c r="C3" s="123"/>
      <c r="D3" s="123"/>
      <c r="E3" s="123"/>
      <c r="F3" s="123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</row>
    <row r="4" spans="1:23" s="38" customFormat="1" ht="16.5" customHeight="1" x14ac:dyDescent="0.5">
      <c r="A4" s="37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</row>
    <row r="5" spans="1:23" s="38" customFormat="1" ht="16.5" customHeight="1" x14ac:dyDescent="0.5">
      <c r="A5" s="37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</row>
    <row r="6" spans="1:23" ht="16.5" customHeight="1" x14ac:dyDescent="0.5">
      <c r="G6" s="275" t="s">
        <v>106</v>
      </c>
      <c r="H6" s="275"/>
      <c r="I6" s="275"/>
      <c r="J6" s="275"/>
      <c r="K6" s="275"/>
      <c r="L6" s="275"/>
      <c r="M6" s="275"/>
      <c r="N6" s="275"/>
      <c r="O6" s="275"/>
      <c r="P6" s="275"/>
      <c r="Q6" s="275"/>
      <c r="R6" s="275"/>
      <c r="S6" s="275"/>
      <c r="T6" s="275"/>
      <c r="U6" s="275"/>
      <c r="V6" s="275"/>
      <c r="W6" s="275"/>
    </row>
    <row r="7" spans="1:23" ht="16.5" customHeight="1" x14ac:dyDescent="0.5">
      <c r="G7" s="276" t="s">
        <v>48</v>
      </c>
      <c r="H7" s="276"/>
      <c r="I7" s="276"/>
      <c r="J7" s="276"/>
      <c r="K7" s="276"/>
      <c r="L7" s="276"/>
      <c r="M7" s="276"/>
      <c r="N7" s="276"/>
      <c r="O7" s="276"/>
      <c r="P7" s="276"/>
      <c r="Q7" s="276"/>
      <c r="R7" s="276"/>
      <c r="S7" s="276"/>
      <c r="T7" s="125"/>
      <c r="U7" s="125"/>
      <c r="V7" s="125"/>
      <c r="W7" s="125"/>
    </row>
    <row r="8" spans="1:23" ht="16.5" customHeight="1" x14ac:dyDescent="0.5">
      <c r="G8" s="128"/>
      <c r="H8" s="128"/>
      <c r="I8" s="128"/>
      <c r="J8" s="129"/>
      <c r="K8" s="129"/>
      <c r="L8" s="129"/>
      <c r="M8" s="129"/>
      <c r="N8" s="129"/>
      <c r="O8" s="129"/>
      <c r="P8" s="129"/>
      <c r="Q8" s="133" t="s">
        <v>116</v>
      </c>
      <c r="R8" s="126"/>
      <c r="S8" s="119"/>
      <c r="T8" s="126"/>
      <c r="U8" s="126"/>
      <c r="V8" s="129"/>
      <c r="W8" s="129"/>
    </row>
    <row r="9" spans="1:23" ht="16.5" customHeight="1" x14ac:dyDescent="0.5">
      <c r="G9" s="128"/>
      <c r="H9" s="128"/>
      <c r="I9" s="128"/>
      <c r="J9" s="129"/>
      <c r="K9" s="130" t="s">
        <v>102</v>
      </c>
      <c r="L9" s="129"/>
      <c r="P9" s="129"/>
      <c r="Q9" s="127" t="s">
        <v>117</v>
      </c>
      <c r="R9" s="129"/>
      <c r="S9" s="119"/>
      <c r="T9" s="119"/>
      <c r="U9" s="119"/>
      <c r="V9" s="129"/>
      <c r="W9" s="129"/>
    </row>
    <row r="10" spans="1:23" ht="16.5" customHeight="1" x14ac:dyDescent="0.5">
      <c r="G10" s="128" t="s">
        <v>79</v>
      </c>
      <c r="H10" s="128"/>
      <c r="I10" s="128"/>
      <c r="J10" s="129"/>
      <c r="K10" s="41" t="s">
        <v>119</v>
      </c>
      <c r="L10" s="129"/>
      <c r="M10" s="275" t="s">
        <v>20</v>
      </c>
      <c r="N10" s="275"/>
      <c r="O10" s="275"/>
      <c r="P10" s="129"/>
      <c r="Q10" s="40" t="s">
        <v>115</v>
      </c>
      <c r="R10" s="129"/>
      <c r="S10" s="131" t="s">
        <v>29</v>
      </c>
      <c r="T10" s="131"/>
      <c r="U10" s="131"/>
      <c r="V10" s="129"/>
      <c r="W10" s="129"/>
    </row>
    <row r="11" spans="1:23" ht="16.5" customHeight="1" x14ac:dyDescent="0.5">
      <c r="G11" s="128" t="s">
        <v>78</v>
      </c>
      <c r="H11" s="128"/>
      <c r="I11" s="128" t="s">
        <v>121</v>
      </c>
      <c r="J11" s="132"/>
      <c r="K11" s="41" t="s">
        <v>120</v>
      </c>
      <c r="L11" s="128"/>
      <c r="M11" s="41" t="s">
        <v>129</v>
      </c>
      <c r="N11" s="128"/>
      <c r="O11" s="133"/>
      <c r="P11" s="128"/>
      <c r="Q11" s="128" t="s">
        <v>155</v>
      </c>
      <c r="R11" s="119"/>
      <c r="S11" s="128" t="s">
        <v>55</v>
      </c>
      <c r="T11" s="128"/>
      <c r="U11" s="128" t="s">
        <v>228</v>
      </c>
      <c r="V11" s="132"/>
      <c r="W11" s="128"/>
    </row>
    <row r="12" spans="1:23" ht="16.5" customHeight="1" x14ac:dyDescent="0.5">
      <c r="G12" s="128" t="s">
        <v>28</v>
      </c>
      <c r="H12" s="128"/>
      <c r="I12" s="128" t="s">
        <v>100</v>
      </c>
      <c r="J12" s="132"/>
      <c r="K12" s="41" t="s">
        <v>99</v>
      </c>
      <c r="L12" s="128"/>
      <c r="M12" s="41" t="s">
        <v>229</v>
      </c>
      <c r="N12" s="128"/>
      <c r="O12" s="41" t="s">
        <v>21</v>
      </c>
      <c r="P12" s="128"/>
      <c r="Q12" s="128" t="s">
        <v>140</v>
      </c>
      <c r="R12" s="119"/>
      <c r="S12" s="128" t="s">
        <v>56</v>
      </c>
      <c r="T12" s="128"/>
      <c r="U12" s="128" t="s">
        <v>54</v>
      </c>
      <c r="V12" s="132"/>
      <c r="W12" s="128" t="s">
        <v>52</v>
      </c>
    </row>
    <row r="13" spans="1:23" ht="16.5" customHeight="1" x14ac:dyDescent="0.5">
      <c r="E13" s="134" t="s">
        <v>0</v>
      </c>
      <c r="F13" s="135"/>
      <c r="G13" s="136" t="s">
        <v>1</v>
      </c>
      <c r="H13" s="131"/>
      <c r="I13" s="136" t="s">
        <v>1</v>
      </c>
      <c r="J13" s="126"/>
      <c r="K13" s="136" t="s">
        <v>1</v>
      </c>
      <c r="L13" s="131"/>
      <c r="M13" s="136" t="s">
        <v>1</v>
      </c>
      <c r="N13" s="131"/>
      <c r="O13" s="136" t="s">
        <v>1</v>
      </c>
      <c r="P13" s="131"/>
      <c r="Q13" s="136" t="s">
        <v>1</v>
      </c>
      <c r="R13" s="131"/>
      <c r="S13" s="136" t="s">
        <v>1</v>
      </c>
      <c r="T13" s="131"/>
      <c r="U13" s="136" t="s">
        <v>1</v>
      </c>
      <c r="V13" s="126"/>
      <c r="W13" s="136" t="s">
        <v>1</v>
      </c>
    </row>
    <row r="14" spans="1:23" ht="6" customHeight="1" x14ac:dyDescent="0.5">
      <c r="A14" s="121"/>
      <c r="B14" s="137"/>
      <c r="F14" s="38"/>
      <c r="G14" s="39"/>
      <c r="H14" s="39"/>
      <c r="I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W14" s="39"/>
    </row>
    <row r="15" spans="1:23" s="55" customFormat="1" ht="16.5" customHeight="1" x14ac:dyDescent="0.5">
      <c r="A15" s="161" t="s">
        <v>124</v>
      </c>
      <c r="B15" s="156"/>
      <c r="C15" s="156"/>
      <c r="D15" s="156"/>
      <c r="E15" s="54"/>
      <c r="F15" s="54"/>
      <c r="G15" s="154">
        <v>1480000000</v>
      </c>
      <c r="H15" s="154"/>
      <c r="I15" s="154">
        <v>93663209</v>
      </c>
      <c r="J15" s="154"/>
      <c r="K15" s="154">
        <v>94712575</v>
      </c>
      <c r="L15" s="154"/>
      <c r="M15" s="154">
        <v>77000000</v>
      </c>
      <c r="N15" s="154"/>
      <c r="O15" s="154">
        <v>350502734</v>
      </c>
      <c r="P15" s="154"/>
      <c r="Q15" s="154">
        <v>-3046750</v>
      </c>
      <c r="R15" s="154"/>
      <c r="S15" s="154">
        <f>SUM(G15:Q15)</f>
        <v>2092831768</v>
      </c>
      <c r="T15" s="154"/>
      <c r="U15" s="154">
        <v>-1078436</v>
      </c>
      <c r="V15" s="154"/>
      <c r="W15" s="154">
        <f>SUM(S15:U15)</f>
        <v>2091753332</v>
      </c>
    </row>
    <row r="16" spans="1:23" s="55" customFormat="1" ht="16.5" customHeight="1" x14ac:dyDescent="0.5">
      <c r="A16" s="156" t="s">
        <v>165</v>
      </c>
      <c r="B16" s="156"/>
      <c r="C16" s="156"/>
      <c r="D16" s="156"/>
      <c r="E16" s="54"/>
      <c r="F16" s="54"/>
      <c r="G16" s="154">
        <v>0</v>
      </c>
      <c r="H16" s="154"/>
      <c r="I16" s="154">
        <v>0</v>
      </c>
      <c r="J16" s="150"/>
      <c r="K16" s="154">
        <v>0</v>
      </c>
      <c r="L16" s="154"/>
      <c r="M16" s="154">
        <v>13500000</v>
      </c>
      <c r="N16" s="154"/>
      <c r="O16" s="154">
        <v>-13500000</v>
      </c>
      <c r="P16" s="154"/>
      <c r="Q16" s="154">
        <v>0</v>
      </c>
      <c r="R16" s="154"/>
      <c r="S16" s="154">
        <f t="shared" ref="S16:S18" si="0">SUM(G16:Q16)</f>
        <v>0</v>
      </c>
      <c r="T16" s="154"/>
      <c r="U16" s="154">
        <v>0</v>
      </c>
      <c r="V16" s="154"/>
      <c r="W16" s="154">
        <v>0</v>
      </c>
    </row>
    <row r="17" spans="1:23" s="55" customFormat="1" ht="16.5" customHeight="1" x14ac:dyDescent="0.5">
      <c r="A17" s="162" t="s">
        <v>166</v>
      </c>
      <c r="B17" s="163"/>
      <c r="C17" s="156"/>
      <c r="D17" s="156"/>
      <c r="E17" s="54">
        <v>21</v>
      </c>
      <c r="F17" s="54"/>
      <c r="G17" s="154">
        <v>0</v>
      </c>
      <c r="H17" s="154"/>
      <c r="I17" s="154">
        <v>0</v>
      </c>
      <c r="J17" s="150"/>
      <c r="K17" s="154">
        <v>0</v>
      </c>
      <c r="L17" s="154"/>
      <c r="M17" s="154">
        <v>0</v>
      </c>
      <c r="N17" s="154"/>
      <c r="O17" s="154">
        <v>-246000000</v>
      </c>
      <c r="P17" s="154"/>
      <c r="Q17" s="154">
        <v>0</v>
      </c>
      <c r="R17" s="154"/>
      <c r="S17" s="154">
        <f t="shared" si="0"/>
        <v>-246000000</v>
      </c>
      <c r="T17" s="154"/>
      <c r="U17" s="154">
        <v>-4971</v>
      </c>
      <c r="V17" s="154"/>
      <c r="W17" s="154">
        <f>SUM(S17:U17)</f>
        <v>-246004971</v>
      </c>
    </row>
    <row r="18" spans="1:23" s="55" customFormat="1" ht="16.5" customHeight="1" x14ac:dyDescent="0.5">
      <c r="A18" s="156" t="s">
        <v>72</v>
      </c>
      <c r="B18" s="156"/>
      <c r="C18" s="156"/>
      <c r="D18" s="156"/>
      <c r="E18" s="54"/>
      <c r="F18" s="54"/>
      <c r="G18" s="159">
        <v>0</v>
      </c>
      <c r="H18" s="154"/>
      <c r="I18" s="159">
        <v>0</v>
      </c>
      <c r="J18" s="153"/>
      <c r="K18" s="159">
        <v>0</v>
      </c>
      <c r="L18" s="153"/>
      <c r="M18" s="159">
        <v>0</v>
      </c>
      <c r="N18" s="154"/>
      <c r="O18" s="159">
        <v>253506343</v>
      </c>
      <c r="P18" s="153"/>
      <c r="Q18" s="159">
        <v>-5254274</v>
      </c>
      <c r="R18" s="153"/>
      <c r="S18" s="159">
        <f t="shared" si="0"/>
        <v>248252069</v>
      </c>
      <c r="T18" s="154"/>
      <c r="U18" s="159">
        <v>-357949</v>
      </c>
      <c r="V18" s="154"/>
      <c r="W18" s="159">
        <f>SUM(S18:U18)</f>
        <v>247894120</v>
      </c>
    </row>
    <row r="19" spans="1:23" s="55" customFormat="1" ht="6" customHeight="1" x14ac:dyDescent="0.5">
      <c r="A19" s="156"/>
      <c r="B19" s="156"/>
      <c r="C19" s="156"/>
      <c r="D19" s="156"/>
      <c r="E19" s="54"/>
      <c r="F19" s="54"/>
      <c r="G19" s="167"/>
      <c r="H19" s="167"/>
      <c r="I19" s="167"/>
      <c r="J19" s="154"/>
      <c r="K19" s="154"/>
      <c r="L19" s="154"/>
      <c r="M19" s="154"/>
      <c r="N19" s="154"/>
      <c r="O19" s="154"/>
      <c r="P19" s="154"/>
      <c r="Q19" s="154"/>
      <c r="R19" s="154"/>
      <c r="S19" s="153"/>
      <c r="T19" s="154"/>
      <c r="U19" s="154"/>
      <c r="V19" s="154"/>
      <c r="W19" s="154"/>
    </row>
    <row r="20" spans="1:23" s="55" customFormat="1" ht="16.5" customHeight="1" thickBot="1" x14ac:dyDescent="0.55000000000000004">
      <c r="A20" s="161" t="s">
        <v>216</v>
      </c>
      <c r="B20" s="164"/>
      <c r="C20" s="156"/>
      <c r="D20" s="156"/>
      <c r="E20" s="54"/>
      <c r="F20" s="54"/>
      <c r="G20" s="169">
        <f>SUM(G15:G18)</f>
        <v>1480000000</v>
      </c>
      <c r="H20" s="154"/>
      <c r="I20" s="169">
        <f>SUM(I15:I18)</f>
        <v>93663209</v>
      </c>
      <c r="J20" s="150"/>
      <c r="K20" s="169">
        <f>SUM(K15:K18)</f>
        <v>94712575</v>
      </c>
      <c r="L20" s="154"/>
      <c r="M20" s="169">
        <f>SUM(M15:M18)</f>
        <v>90500000</v>
      </c>
      <c r="N20" s="154"/>
      <c r="O20" s="169">
        <f>SUM(O15:O18)</f>
        <v>344509077</v>
      </c>
      <c r="P20" s="154"/>
      <c r="Q20" s="169">
        <f>SUM(Q15:Q18)</f>
        <v>-8301024</v>
      </c>
      <c r="R20" s="154"/>
      <c r="S20" s="169">
        <f>SUM(S15:S18)</f>
        <v>2095083837</v>
      </c>
      <c r="T20" s="154"/>
      <c r="U20" s="169">
        <f>SUM(U15:U18)</f>
        <v>-1441356</v>
      </c>
      <c r="V20" s="154"/>
      <c r="W20" s="169">
        <f>SUM(W15:W18)</f>
        <v>2093642481</v>
      </c>
    </row>
    <row r="21" spans="1:23" s="55" customFormat="1" ht="16.5" customHeight="1" thickTop="1" x14ac:dyDescent="0.5">
      <c r="E21" s="54"/>
      <c r="F21" s="54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4"/>
      <c r="W21" s="42"/>
    </row>
    <row r="22" spans="1:23" s="55" customFormat="1" ht="16.5" customHeight="1" x14ac:dyDescent="0.5">
      <c r="E22" s="54"/>
      <c r="F22" s="54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4"/>
      <c r="W22" s="42"/>
    </row>
    <row r="23" spans="1:23" s="55" customFormat="1" ht="16.5" customHeight="1" x14ac:dyDescent="0.5">
      <c r="A23" s="161" t="s">
        <v>137</v>
      </c>
      <c r="B23" s="156"/>
      <c r="C23" s="156"/>
      <c r="D23" s="156"/>
      <c r="E23" s="54"/>
      <c r="F23" s="54"/>
      <c r="G23" s="165">
        <v>2000000000</v>
      </c>
      <c r="H23" s="154"/>
      <c r="I23" s="165">
        <v>1248938736</v>
      </c>
      <c r="J23" s="154"/>
      <c r="K23" s="165">
        <v>94712575</v>
      </c>
      <c r="L23" s="154"/>
      <c r="M23" s="165">
        <v>110350000</v>
      </c>
      <c r="N23" s="154"/>
      <c r="O23" s="165">
        <v>423929843</v>
      </c>
      <c r="P23" s="154"/>
      <c r="Q23" s="165">
        <v>-7665932</v>
      </c>
      <c r="R23" s="154"/>
      <c r="S23" s="165">
        <f>SUM(G23:Q23)</f>
        <v>3870265222</v>
      </c>
      <c r="T23" s="154"/>
      <c r="U23" s="165">
        <v>-390043</v>
      </c>
      <c r="V23" s="154"/>
      <c r="W23" s="165">
        <f>SUM(S23:U23)</f>
        <v>3869875179</v>
      </c>
    </row>
    <row r="24" spans="1:23" s="55" customFormat="1" ht="16.5" customHeight="1" x14ac:dyDescent="0.5">
      <c r="A24" s="156" t="s">
        <v>185</v>
      </c>
      <c r="B24" s="156"/>
      <c r="C24" s="156"/>
      <c r="D24" s="156"/>
      <c r="E24" s="54"/>
      <c r="F24" s="54"/>
      <c r="G24" s="165"/>
      <c r="H24" s="154"/>
      <c r="I24" s="165"/>
      <c r="J24" s="154"/>
      <c r="K24" s="165"/>
      <c r="L24" s="154"/>
      <c r="M24" s="165"/>
      <c r="N24" s="154"/>
      <c r="O24" s="165"/>
      <c r="P24" s="154"/>
      <c r="Q24" s="165"/>
      <c r="R24" s="154"/>
      <c r="S24" s="165"/>
      <c r="T24" s="154"/>
      <c r="U24" s="165"/>
      <c r="V24" s="154"/>
      <c r="W24" s="165"/>
    </row>
    <row r="25" spans="1:23" s="55" customFormat="1" ht="16.5" customHeight="1" x14ac:dyDescent="0.5">
      <c r="A25" s="161"/>
      <c r="B25" s="156" t="s">
        <v>186</v>
      </c>
      <c r="C25" s="156"/>
      <c r="D25" s="156"/>
      <c r="E25" s="54">
        <v>5</v>
      </c>
      <c r="F25" s="54"/>
      <c r="G25" s="158">
        <v>0</v>
      </c>
      <c r="H25" s="154"/>
      <c r="I25" s="158">
        <v>0</v>
      </c>
      <c r="J25" s="154"/>
      <c r="K25" s="158">
        <v>0</v>
      </c>
      <c r="L25" s="154"/>
      <c r="M25" s="158">
        <v>0</v>
      </c>
      <c r="N25" s="154"/>
      <c r="O25" s="158">
        <v>-876890</v>
      </c>
      <c r="P25" s="154"/>
      <c r="Q25" s="158">
        <v>0</v>
      </c>
      <c r="R25" s="154"/>
      <c r="S25" s="158">
        <f>SUM(G25:Q25)</f>
        <v>-876890</v>
      </c>
      <c r="T25" s="154"/>
      <c r="U25" s="158">
        <v>0</v>
      </c>
      <c r="V25" s="154"/>
      <c r="W25" s="158">
        <f>SUM(S25:U25)</f>
        <v>-876890</v>
      </c>
    </row>
    <row r="26" spans="1:23" s="55" customFormat="1" ht="6" customHeight="1" x14ac:dyDescent="0.5">
      <c r="A26" s="161"/>
      <c r="B26" s="156"/>
      <c r="C26" s="156"/>
      <c r="D26" s="156"/>
      <c r="E26" s="54"/>
      <c r="F26" s="54"/>
      <c r="G26" s="165"/>
      <c r="H26" s="154"/>
      <c r="I26" s="165"/>
      <c r="J26" s="154"/>
      <c r="K26" s="165"/>
      <c r="L26" s="154"/>
      <c r="M26" s="165"/>
      <c r="N26" s="154"/>
      <c r="O26" s="165"/>
      <c r="P26" s="154"/>
      <c r="Q26" s="165"/>
      <c r="R26" s="154"/>
      <c r="S26" s="165"/>
      <c r="T26" s="154"/>
      <c r="U26" s="165"/>
      <c r="V26" s="154"/>
      <c r="W26" s="165"/>
    </row>
    <row r="27" spans="1:23" s="55" customFormat="1" ht="16.5" customHeight="1" x14ac:dyDescent="0.5">
      <c r="A27" s="161" t="s">
        <v>187</v>
      </c>
      <c r="B27" s="156"/>
      <c r="C27" s="156"/>
      <c r="D27" s="156"/>
      <c r="E27" s="54"/>
      <c r="F27" s="54"/>
      <c r="G27" s="165">
        <f>SUM(G23:G26)</f>
        <v>2000000000</v>
      </c>
      <c r="H27" s="154"/>
      <c r="I27" s="165">
        <f>SUM(I23:I26)</f>
        <v>1248938736</v>
      </c>
      <c r="J27" s="154"/>
      <c r="K27" s="165">
        <f>SUM(K23:K26)</f>
        <v>94712575</v>
      </c>
      <c r="L27" s="154"/>
      <c r="M27" s="165">
        <f>SUM(M23:M26)</f>
        <v>110350000</v>
      </c>
      <c r="N27" s="154"/>
      <c r="O27" s="165">
        <f>SUM(O23:O26)</f>
        <v>423052953</v>
      </c>
      <c r="P27" s="154"/>
      <c r="Q27" s="165">
        <f>SUM(Q23:Q26)</f>
        <v>-7665932</v>
      </c>
      <c r="R27" s="154"/>
      <c r="S27" s="165">
        <f>SUM(G27:Q27)</f>
        <v>3869388332</v>
      </c>
      <c r="T27" s="154"/>
      <c r="U27" s="165">
        <f>SUM(U23:U26)</f>
        <v>-390043</v>
      </c>
      <c r="V27" s="154"/>
      <c r="W27" s="165">
        <f>SUM(S27:U27)</f>
        <v>3868998289</v>
      </c>
    </row>
    <row r="28" spans="1:23" s="55" customFormat="1" ht="6" customHeight="1" x14ac:dyDescent="0.5">
      <c r="A28" s="161"/>
      <c r="B28" s="156"/>
      <c r="C28" s="156"/>
      <c r="D28" s="156"/>
      <c r="E28" s="54"/>
      <c r="F28" s="54"/>
      <c r="G28" s="165"/>
      <c r="H28" s="154"/>
      <c r="I28" s="165"/>
      <c r="J28" s="154"/>
      <c r="K28" s="165"/>
      <c r="L28" s="154"/>
      <c r="M28" s="165"/>
      <c r="N28" s="154"/>
      <c r="O28" s="165"/>
      <c r="P28" s="154"/>
      <c r="Q28" s="165"/>
      <c r="R28" s="154"/>
      <c r="S28" s="165"/>
      <c r="T28" s="154"/>
      <c r="U28" s="165"/>
      <c r="V28" s="154"/>
      <c r="W28" s="165"/>
    </row>
    <row r="29" spans="1:23" s="55" customFormat="1" ht="16.5" customHeight="1" x14ac:dyDescent="0.5">
      <c r="A29" s="162" t="s">
        <v>166</v>
      </c>
      <c r="B29" s="163"/>
      <c r="C29" s="156"/>
      <c r="D29" s="156"/>
      <c r="E29" s="54">
        <v>21</v>
      </c>
      <c r="G29" s="165">
        <v>0</v>
      </c>
      <c r="H29" s="154"/>
      <c r="I29" s="165">
        <v>0</v>
      </c>
      <c r="J29" s="150"/>
      <c r="K29" s="165">
        <v>0</v>
      </c>
      <c r="L29" s="154"/>
      <c r="M29" s="165">
        <v>0</v>
      </c>
      <c r="N29" s="154"/>
      <c r="O29" s="165">
        <v>-300000000</v>
      </c>
      <c r="P29" s="154"/>
      <c r="Q29" s="165">
        <v>0</v>
      </c>
      <c r="R29" s="154"/>
      <c r="S29" s="165">
        <f>SUM(G29:Q29)</f>
        <v>-300000000</v>
      </c>
      <c r="T29" s="154"/>
      <c r="U29" s="165">
        <v>0</v>
      </c>
      <c r="V29" s="154"/>
      <c r="W29" s="165">
        <f>SUM(S29,U29)</f>
        <v>-300000000</v>
      </c>
    </row>
    <row r="30" spans="1:23" s="55" customFormat="1" ht="16.5" customHeight="1" x14ac:dyDescent="0.5">
      <c r="A30" s="156" t="s">
        <v>72</v>
      </c>
      <c r="B30" s="156"/>
      <c r="C30" s="156"/>
      <c r="D30" s="156"/>
      <c r="G30" s="158">
        <v>0</v>
      </c>
      <c r="H30" s="154"/>
      <c r="I30" s="158">
        <v>0</v>
      </c>
      <c r="J30" s="153"/>
      <c r="K30" s="158">
        <v>0</v>
      </c>
      <c r="L30" s="153"/>
      <c r="M30" s="158">
        <v>0</v>
      </c>
      <c r="N30" s="154"/>
      <c r="O30" s="158">
        <f>'6 (9M)'!G48</f>
        <v>397260688</v>
      </c>
      <c r="P30" s="153"/>
      <c r="Q30" s="158">
        <f>'6 (9M)'!G54-'6 (9M)'!G48</f>
        <v>8594739</v>
      </c>
      <c r="R30" s="153"/>
      <c r="S30" s="158">
        <f>SUM(G30:Q30)</f>
        <v>405855427</v>
      </c>
      <c r="T30" s="154"/>
      <c r="U30" s="158">
        <f>'6 (9M)'!G55</f>
        <v>-1204883</v>
      </c>
      <c r="V30" s="154"/>
      <c r="W30" s="158">
        <f>SUM(S30,U30)</f>
        <v>404650544</v>
      </c>
    </row>
    <row r="31" spans="1:23" s="55" customFormat="1" ht="6" customHeight="1" x14ac:dyDescent="0.5">
      <c r="A31" s="156"/>
      <c r="B31" s="156"/>
      <c r="C31" s="156"/>
      <c r="D31" s="156"/>
      <c r="G31" s="166"/>
      <c r="H31" s="167"/>
      <c r="I31" s="166"/>
      <c r="J31" s="154"/>
      <c r="K31" s="165"/>
      <c r="L31" s="154"/>
      <c r="M31" s="165"/>
      <c r="N31" s="154"/>
      <c r="O31" s="165"/>
      <c r="P31" s="154"/>
      <c r="Q31" s="165"/>
      <c r="R31" s="154"/>
      <c r="S31" s="149"/>
      <c r="T31" s="154"/>
      <c r="U31" s="165"/>
      <c r="V31" s="154"/>
      <c r="W31" s="165"/>
    </row>
    <row r="32" spans="1:23" ht="16.5" customHeight="1" thickBot="1" x14ac:dyDescent="0.55000000000000004">
      <c r="A32" s="161" t="s">
        <v>217</v>
      </c>
      <c r="B32" s="164"/>
      <c r="C32" s="156"/>
      <c r="D32" s="156"/>
      <c r="G32" s="168">
        <f>SUM(G27:G30)</f>
        <v>2000000000</v>
      </c>
      <c r="H32" s="154"/>
      <c r="I32" s="168">
        <f>SUM(I27:I30)</f>
        <v>1248938736</v>
      </c>
      <c r="J32" s="150"/>
      <c r="K32" s="168">
        <f>SUM(K27:K30)</f>
        <v>94712575</v>
      </c>
      <c r="L32" s="154"/>
      <c r="M32" s="168">
        <f>SUM(M27:M30)</f>
        <v>110350000</v>
      </c>
      <c r="N32" s="154"/>
      <c r="O32" s="168">
        <f>SUM(O27:O30)</f>
        <v>520313641</v>
      </c>
      <c r="P32" s="154"/>
      <c r="Q32" s="168">
        <f>SUM(Q27:Q30)</f>
        <v>928807</v>
      </c>
      <c r="R32" s="154"/>
      <c r="S32" s="168">
        <f>SUM(S27:S30)</f>
        <v>3975243759</v>
      </c>
      <c r="T32" s="154"/>
      <c r="U32" s="168">
        <f>SUM(U27:U30)</f>
        <v>-1594926</v>
      </c>
      <c r="V32" s="154"/>
      <c r="W32" s="168">
        <f>SUM(W27:W30)</f>
        <v>3973648833</v>
      </c>
    </row>
    <row r="33" spans="1:23" ht="16.5" customHeight="1" thickTop="1" x14ac:dyDescent="0.5">
      <c r="A33" s="161"/>
      <c r="B33" s="164"/>
      <c r="C33" s="156"/>
      <c r="D33" s="156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</row>
    <row r="34" spans="1:23" ht="20.25" customHeight="1" x14ac:dyDescent="0.5">
      <c r="A34" s="161"/>
      <c r="B34" s="164"/>
      <c r="C34" s="156"/>
      <c r="D34" s="156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</row>
    <row r="35" spans="1:23" ht="21" customHeight="1" x14ac:dyDescent="0.5">
      <c r="A35" s="161"/>
      <c r="B35" s="164"/>
      <c r="C35" s="182"/>
      <c r="D35" s="182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</row>
    <row r="36" spans="1:23" ht="16.5" customHeight="1" x14ac:dyDescent="0.5">
      <c r="A36" s="161"/>
      <c r="B36" s="164"/>
      <c r="C36" s="156"/>
      <c r="D36" s="156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</row>
    <row r="37" spans="1:23" ht="21.95" customHeight="1" x14ac:dyDescent="0.5">
      <c r="A37" s="123" t="s">
        <v>70</v>
      </c>
      <c r="B37" s="123"/>
      <c r="C37" s="123"/>
      <c r="D37" s="123"/>
      <c r="E37" s="123"/>
      <c r="F37" s="123"/>
      <c r="G37" s="124"/>
      <c r="H37" s="124"/>
      <c r="I37" s="124"/>
      <c r="J37" s="124"/>
      <c r="K37" s="124"/>
      <c r="L37" s="124"/>
      <c r="M37" s="124"/>
      <c r="N37" s="124"/>
      <c r="O37" s="124"/>
      <c r="P37" s="124"/>
      <c r="Q37" s="124"/>
      <c r="R37" s="124"/>
      <c r="S37" s="124"/>
      <c r="T37" s="124"/>
      <c r="U37" s="124"/>
      <c r="V37" s="43"/>
      <c r="W37" s="124"/>
    </row>
  </sheetData>
  <mergeCells count="3">
    <mergeCell ref="G6:W6"/>
    <mergeCell ref="G7:S7"/>
    <mergeCell ref="M10:O10"/>
  </mergeCells>
  <pageMargins left="0.4" right="0.4" top="0.5" bottom="0.6" header="0.49" footer="0.4"/>
  <pageSetup paperSize="9" scale="93" firstPageNumber="7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32"/>
  <sheetViews>
    <sheetView topLeftCell="A16" zoomScaleNormal="100" zoomScaleSheetLayoutView="87" workbookViewId="0">
      <selection activeCell="D26" sqref="D26"/>
    </sheetView>
  </sheetViews>
  <sheetFormatPr defaultColWidth="9.42578125" defaultRowHeight="16.5" customHeight="1" x14ac:dyDescent="0.5"/>
  <cols>
    <col min="1" max="3" width="1.5703125" style="21" customWidth="1"/>
    <col min="4" max="4" width="40.85546875" style="21" customWidth="1"/>
    <col min="5" max="5" width="6.85546875" style="21" customWidth="1"/>
    <col min="6" max="6" width="0.85546875" style="21" customWidth="1"/>
    <col min="7" max="7" width="17.5703125" style="22" bestFit="1" customWidth="1"/>
    <col min="8" max="8" width="0.85546875" style="22" customWidth="1"/>
    <col min="9" max="9" width="14.140625" style="22" bestFit="1" customWidth="1"/>
    <col min="10" max="10" width="0.85546875" style="22" customWidth="1"/>
    <col min="11" max="11" width="15.42578125" style="22" bestFit="1" customWidth="1"/>
    <col min="12" max="12" width="0.85546875" style="22" customWidth="1"/>
    <col min="13" max="13" width="14.5703125" style="22" bestFit="1" customWidth="1"/>
    <col min="14" max="14" width="0.85546875" style="22" customWidth="1"/>
    <col min="15" max="15" width="13.5703125" style="22" customWidth="1"/>
    <col min="16" max="16384" width="9.42578125" style="21"/>
  </cols>
  <sheetData>
    <row r="1" spans="1:15" ht="16.5" customHeight="1" x14ac:dyDescent="0.5">
      <c r="A1" s="36" t="str">
        <f>'E7'!A1</f>
        <v>R&amp;B Food Supply Public Company Limited</v>
      </c>
    </row>
    <row r="2" spans="1:15" ht="16.5" customHeight="1" x14ac:dyDescent="0.5">
      <c r="A2" s="23" t="s">
        <v>154</v>
      </c>
    </row>
    <row r="3" spans="1:15" s="27" customFormat="1" ht="16.5" customHeight="1" x14ac:dyDescent="0.5">
      <c r="A3" s="24" t="str">
        <f>+'E7'!A3</f>
        <v>For the nine-month period ended 30 September 2020</v>
      </c>
      <c r="B3" s="25"/>
      <c r="C3" s="25"/>
      <c r="D3" s="25"/>
      <c r="E3" s="25"/>
      <c r="F3" s="25"/>
      <c r="G3" s="26"/>
      <c r="H3" s="26"/>
      <c r="I3" s="26"/>
      <c r="J3" s="26"/>
      <c r="K3" s="26"/>
      <c r="L3" s="26"/>
      <c r="M3" s="26"/>
      <c r="N3" s="26"/>
      <c r="O3" s="26"/>
    </row>
    <row r="4" spans="1:15" s="27" customFormat="1" ht="16.5" customHeight="1" x14ac:dyDescent="0.5">
      <c r="A4" s="28"/>
      <c r="G4" s="29"/>
      <c r="H4" s="29"/>
      <c r="I4" s="29"/>
      <c r="J4" s="29"/>
      <c r="K4" s="29"/>
      <c r="L4" s="29"/>
      <c r="M4" s="29"/>
      <c r="N4" s="29"/>
      <c r="O4" s="29"/>
    </row>
    <row r="5" spans="1:15" s="27" customFormat="1" ht="16.5" customHeight="1" x14ac:dyDescent="0.5">
      <c r="A5" s="28"/>
      <c r="G5" s="29"/>
      <c r="H5" s="29"/>
      <c r="I5" s="29"/>
      <c r="J5" s="29"/>
      <c r="K5" s="29"/>
      <c r="L5" s="29"/>
      <c r="M5" s="29"/>
      <c r="N5" s="29"/>
      <c r="O5" s="29"/>
    </row>
    <row r="6" spans="1:15" ht="16.5" customHeight="1" x14ac:dyDescent="0.5">
      <c r="G6" s="277" t="s">
        <v>113</v>
      </c>
      <c r="H6" s="277"/>
      <c r="I6" s="277"/>
      <c r="J6" s="277"/>
      <c r="K6" s="277"/>
      <c r="L6" s="277"/>
      <c r="M6" s="277"/>
      <c r="N6" s="277"/>
      <c r="O6" s="277"/>
    </row>
    <row r="7" spans="1:15" ht="16.5" customHeight="1" x14ac:dyDescent="0.5">
      <c r="G7" s="35"/>
      <c r="H7" s="35"/>
      <c r="I7" s="35"/>
      <c r="J7" s="35"/>
      <c r="K7" s="278" t="s">
        <v>20</v>
      </c>
      <c r="L7" s="278"/>
      <c r="M7" s="278"/>
      <c r="N7" s="35"/>
      <c r="O7" s="35"/>
    </row>
    <row r="8" spans="1:15" ht="16.5" customHeight="1" x14ac:dyDescent="0.5">
      <c r="G8" s="31" t="s">
        <v>49</v>
      </c>
      <c r="H8" s="30"/>
      <c r="I8" s="31" t="s">
        <v>121</v>
      </c>
      <c r="J8" s="30"/>
      <c r="K8" s="31" t="s">
        <v>130</v>
      </c>
      <c r="L8" s="30"/>
      <c r="M8" s="31"/>
      <c r="N8" s="30"/>
    </row>
    <row r="9" spans="1:15" ht="16.5" customHeight="1" x14ac:dyDescent="0.5">
      <c r="G9" s="31" t="s">
        <v>28</v>
      </c>
      <c r="H9" s="30"/>
      <c r="I9" s="31" t="s">
        <v>100</v>
      </c>
      <c r="J9" s="30"/>
      <c r="K9" s="31" t="s">
        <v>131</v>
      </c>
      <c r="L9" s="30"/>
      <c r="M9" s="31" t="s">
        <v>21</v>
      </c>
      <c r="N9" s="30"/>
      <c r="O9" s="31" t="s">
        <v>29</v>
      </c>
    </row>
    <row r="10" spans="1:15" ht="16.5" customHeight="1" x14ac:dyDescent="0.5">
      <c r="E10" s="47" t="s">
        <v>0</v>
      </c>
      <c r="G10" s="32" t="s">
        <v>1</v>
      </c>
      <c r="H10" s="33"/>
      <c r="I10" s="32" t="s">
        <v>1</v>
      </c>
      <c r="J10" s="33"/>
      <c r="K10" s="32" t="s">
        <v>1</v>
      </c>
      <c r="L10" s="33"/>
      <c r="M10" s="32" t="s">
        <v>1</v>
      </c>
      <c r="N10" s="33"/>
      <c r="O10" s="32" t="s">
        <v>1</v>
      </c>
    </row>
    <row r="11" spans="1:15" ht="16.5" customHeight="1" x14ac:dyDescent="0.5">
      <c r="B11" s="34"/>
      <c r="G11" s="29"/>
      <c r="I11" s="29"/>
      <c r="M11" s="29"/>
      <c r="O11" s="29"/>
    </row>
    <row r="12" spans="1:15" s="11" customFormat="1" ht="16.5" customHeight="1" x14ac:dyDescent="0.5">
      <c r="A12" s="72" t="s">
        <v>124</v>
      </c>
      <c r="B12" s="142"/>
      <c r="C12" s="142"/>
      <c r="D12" s="142"/>
      <c r="E12" s="12"/>
      <c r="G12" s="92">
        <v>1480000000</v>
      </c>
      <c r="H12" s="92"/>
      <c r="I12" s="143">
        <v>93663209</v>
      </c>
      <c r="J12" s="92"/>
      <c r="K12" s="92">
        <v>77000000</v>
      </c>
      <c r="L12" s="92"/>
      <c r="M12" s="92">
        <v>246302496</v>
      </c>
      <c r="N12" s="92"/>
      <c r="O12" s="92">
        <f>SUM(G12:M12)</f>
        <v>1896965705</v>
      </c>
    </row>
    <row r="13" spans="1:15" s="11" customFormat="1" ht="16.5" customHeight="1" x14ac:dyDescent="0.5">
      <c r="A13" s="142" t="s">
        <v>167</v>
      </c>
      <c r="B13" s="142"/>
      <c r="C13" s="142"/>
      <c r="D13" s="142"/>
      <c r="G13" s="92">
        <v>0</v>
      </c>
      <c r="H13" s="92"/>
      <c r="I13" s="92">
        <v>0</v>
      </c>
      <c r="J13" s="92"/>
      <c r="K13" s="92">
        <v>13500000</v>
      </c>
      <c r="L13" s="92"/>
      <c r="M13" s="92">
        <v>-13500000</v>
      </c>
      <c r="N13" s="92"/>
      <c r="O13" s="92">
        <f t="shared" ref="O13:O15" si="0">SUM(G13:M13)</f>
        <v>0</v>
      </c>
    </row>
    <row r="14" spans="1:15" s="11" customFormat="1" ht="16.5" customHeight="1" x14ac:dyDescent="0.5">
      <c r="A14" s="142" t="s">
        <v>166</v>
      </c>
      <c r="B14" s="142"/>
      <c r="C14" s="142"/>
      <c r="D14" s="142"/>
      <c r="E14" s="12">
        <v>21</v>
      </c>
      <c r="G14" s="92">
        <v>0</v>
      </c>
      <c r="H14" s="92"/>
      <c r="I14" s="92">
        <v>0</v>
      </c>
      <c r="J14" s="92"/>
      <c r="K14" s="92">
        <v>0</v>
      </c>
      <c r="L14" s="94"/>
      <c r="M14" s="92">
        <v>-246000000</v>
      </c>
      <c r="N14" s="92"/>
      <c r="O14" s="92">
        <f t="shared" si="0"/>
        <v>-246000000</v>
      </c>
    </row>
    <row r="15" spans="1:15" s="11" customFormat="1" ht="16.5" customHeight="1" x14ac:dyDescent="0.5">
      <c r="A15" s="142" t="s">
        <v>72</v>
      </c>
      <c r="B15" s="142"/>
      <c r="C15" s="142"/>
      <c r="D15" s="142"/>
      <c r="G15" s="88">
        <v>0</v>
      </c>
      <c r="H15" s="143"/>
      <c r="I15" s="88">
        <v>0</v>
      </c>
      <c r="J15" s="143"/>
      <c r="K15" s="88">
        <v>0</v>
      </c>
      <c r="L15" s="215"/>
      <c r="M15" s="88">
        <f>'6 (9M)'!M57</f>
        <v>295392075</v>
      </c>
      <c r="N15" s="143"/>
      <c r="O15" s="88">
        <f t="shared" si="0"/>
        <v>295392075</v>
      </c>
    </row>
    <row r="16" spans="1:15" s="11" customFormat="1" ht="16.5" customHeight="1" x14ac:dyDescent="0.5">
      <c r="A16" s="142"/>
      <c r="B16" s="142"/>
      <c r="C16" s="142"/>
      <c r="D16" s="142"/>
      <c r="G16" s="171"/>
      <c r="H16" s="92"/>
      <c r="I16" s="92"/>
      <c r="J16" s="92"/>
      <c r="K16" s="92"/>
      <c r="L16" s="92"/>
      <c r="M16" s="92"/>
      <c r="N16" s="92"/>
      <c r="O16" s="92"/>
    </row>
    <row r="17" spans="1:15" s="11" customFormat="1" ht="16.5" customHeight="1" thickBot="1" x14ac:dyDescent="0.55000000000000004">
      <c r="A17" s="72" t="s">
        <v>216</v>
      </c>
      <c r="B17" s="79"/>
      <c r="C17" s="142"/>
      <c r="D17" s="142"/>
      <c r="E17" s="12"/>
      <c r="G17" s="101">
        <f>SUM(G12:G16)</f>
        <v>1480000000</v>
      </c>
      <c r="H17" s="70"/>
      <c r="I17" s="101">
        <f>SUM(I12:I16)</f>
        <v>93663209</v>
      </c>
      <c r="J17" s="70"/>
      <c r="K17" s="101">
        <f>SUM(K12:K16)</f>
        <v>90500000</v>
      </c>
      <c r="L17" s="70"/>
      <c r="M17" s="101">
        <f>SUM(M12:M16)</f>
        <v>282194571</v>
      </c>
      <c r="N17" s="70"/>
      <c r="O17" s="101">
        <f>SUM(O12:O16)</f>
        <v>1946357780</v>
      </c>
    </row>
    <row r="18" spans="1:15" s="11" customFormat="1" ht="16.5" customHeight="1" thickTop="1" x14ac:dyDescent="0.5">
      <c r="A18" s="10"/>
      <c r="E18" s="12"/>
      <c r="G18" s="9"/>
      <c r="H18" s="9"/>
      <c r="I18" s="138"/>
      <c r="J18" s="9"/>
      <c r="K18" s="138"/>
      <c r="L18" s="9"/>
      <c r="M18" s="9"/>
      <c r="N18" s="9"/>
      <c r="O18" s="9"/>
    </row>
    <row r="19" spans="1:15" s="11" customFormat="1" ht="16.5" customHeight="1" x14ac:dyDescent="0.5">
      <c r="A19" s="10"/>
      <c r="E19" s="12"/>
      <c r="G19" s="9"/>
      <c r="H19" s="9"/>
      <c r="I19" s="138"/>
      <c r="J19" s="9"/>
      <c r="K19" s="138"/>
      <c r="L19" s="9"/>
      <c r="M19" s="9"/>
      <c r="N19" s="9"/>
      <c r="O19" s="9"/>
    </row>
    <row r="20" spans="1:15" s="11" customFormat="1" ht="16.5" customHeight="1" x14ac:dyDescent="0.5">
      <c r="A20" s="72" t="s">
        <v>124</v>
      </c>
      <c r="B20" s="142"/>
      <c r="C20" s="142"/>
      <c r="D20" s="142"/>
      <c r="E20" s="12"/>
      <c r="G20" s="98">
        <v>2000000000</v>
      </c>
      <c r="H20" s="92"/>
      <c r="I20" s="146">
        <v>1248938736</v>
      </c>
      <c r="J20" s="92"/>
      <c r="K20" s="98">
        <v>110350000</v>
      </c>
      <c r="L20" s="92"/>
      <c r="M20" s="98">
        <v>351871554</v>
      </c>
      <c r="N20" s="92"/>
      <c r="O20" s="98">
        <f>SUM(G20:M20)</f>
        <v>3711160290</v>
      </c>
    </row>
    <row r="21" spans="1:15" s="11" customFormat="1" ht="16.5" customHeight="1" x14ac:dyDescent="0.5">
      <c r="A21" s="142" t="s">
        <v>185</v>
      </c>
      <c r="B21" s="142"/>
      <c r="C21" s="142"/>
      <c r="D21" s="142"/>
      <c r="E21" s="12"/>
      <c r="G21" s="98"/>
      <c r="H21" s="92"/>
      <c r="I21" s="146"/>
      <c r="J21" s="92"/>
      <c r="K21" s="98"/>
      <c r="L21" s="92"/>
      <c r="M21" s="98"/>
      <c r="N21" s="92"/>
      <c r="O21" s="98"/>
    </row>
    <row r="22" spans="1:15" s="11" customFormat="1" ht="16.5" customHeight="1" x14ac:dyDescent="0.5">
      <c r="A22" s="142"/>
      <c r="B22" s="142" t="s">
        <v>186</v>
      </c>
      <c r="C22" s="142"/>
      <c r="D22" s="142"/>
      <c r="E22" s="12">
        <v>5</v>
      </c>
      <c r="G22" s="97">
        <v>0</v>
      </c>
      <c r="H22" s="92"/>
      <c r="I22" s="87">
        <v>0</v>
      </c>
      <c r="J22" s="92"/>
      <c r="K22" s="97">
        <v>0</v>
      </c>
      <c r="L22" s="92"/>
      <c r="M22" s="97">
        <v>-2482965</v>
      </c>
      <c r="N22" s="92"/>
      <c r="O22" s="97">
        <f>SUM(G22:M22)</f>
        <v>-2482965</v>
      </c>
    </row>
    <row r="23" spans="1:15" s="11" customFormat="1" ht="16.5" customHeight="1" x14ac:dyDescent="0.5">
      <c r="A23" s="142"/>
      <c r="B23" s="142"/>
      <c r="C23" s="142"/>
      <c r="D23" s="142"/>
      <c r="E23" s="12"/>
      <c r="G23" s="98"/>
      <c r="H23" s="92"/>
      <c r="I23" s="146"/>
      <c r="J23" s="92"/>
      <c r="K23" s="98"/>
      <c r="L23" s="92"/>
      <c r="M23" s="98"/>
      <c r="N23" s="92"/>
      <c r="O23" s="98"/>
    </row>
    <row r="24" spans="1:15" s="11" customFormat="1" ht="16.5" customHeight="1" x14ac:dyDescent="0.5">
      <c r="A24" s="72" t="s">
        <v>187</v>
      </c>
      <c r="B24" s="142"/>
      <c r="C24" s="142"/>
      <c r="D24" s="142"/>
      <c r="E24" s="12"/>
      <c r="G24" s="98">
        <f>SUM(G20:G22)</f>
        <v>2000000000</v>
      </c>
      <c r="H24" s="92"/>
      <c r="I24" s="98">
        <f>SUM(I20:I22)</f>
        <v>1248938736</v>
      </c>
      <c r="J24" s="92"/>
      <c r="K24" s="98">
        <f>SUM(K20:K22)</f>
        <v>110350000</v>
      </c>
      <c r="L24" s="92"/>
      <c r="M24" s="98">
        <f>SUM(M20:M22)</f>
        <v>349388589</v>
      </c>
      <c r="N24" s="92"/>
      <c r="O24" s="98">
        <f>SUM(G24:M24)</f>
        <v>3708677325</v>
      </c>
    </row>
    <row r="25" spans="1:15" s="11" customFormat="1" ht="16.5" customHeight="1" x14ac:dyDescent="0.5">
      <c r="A25" s="142" t="s">
        <v>166</v>
      </c>
      <c r="B25" s="142"/>
      <c r="C25" s="142"/>
      <c r="D25" s="142"/>
      <c r="E25" s="12">
        <v>21</v>
      </c>
      <c r="G25" s="98">
        <v>0</v>
      </c>
      <c r="H25" s="92"/>
      <c r="I25" s="98">
        <v>0</v>
      </c>
      <c r="J25" s="92"/>
      <c r="K25" s="98">
        <v>0</v>
      </c>
      <c r="L25" s="92"/>
      <c r="M25" s="98">
        <v>-300000000</v>
      </c>
      <c r="N25" s="92"/>
      <c r="O25" s="98">
        <f>SUM(G25:M25)</f>
        <v>-300000000</v>
      </c>
    </row>
    <row r="26" spans="1:15" s="11" customFormat="1" ht="16.5" customHeight="1" x14ac:dyDescent="0.5">
      <c r="A26" s="142" t="s">
        <v>72</v>
      </c>
      <c r="B26" s="142"/>
      <c r="C26" s="142"/>
      <c r="D26" s="142"/>
      <c r="G26" s="87">
        <v>0</v>
      </c>
      <c r="H26" s="143"/>
      <c r="I26" s="87">
        <v>0</v>
      </c>
      <c r="J26" s="143"/>
      <c r="K26" s="87">
        <v>0</v>
      </c>
      <c r="L26" s="143"/>
      <c r="M26" s="87">
        <f>'6 (9M)'!K57</f>
        <v>314835232</v>
      </c>
      <c r="N26" s="143"/>
      <c r="O26" s="87">
        <f>SUM(G26:M26)</f>
        <v>314835232</v>
      </c>
    </row>
    <row r="27" spans="1:15" s="11" customFormat="1" ht="16.5" customHeight="1" x14ac:dyDescent="0.5">
      <c r="A27" s="142"/>
      <c r="B27" s="142"/>
      <c r="C27" s="142"/>
      <c r="D27" s="142"/>
      <c r="G27" s="170"/>
      <c r="H27" s="92"/>
      <c r="I27" s="98"/>
      <c r="J27" s="92"/>
      <c r="K27" s="98"/>
      <c r="L27" s="92"/>
      <c r="M27" s="98"/>
      <c r="N27" s="92"/>
      <c r="O27" s="98"/>
    </row>
    <row r="28" spans="1:15" s="11" customFormat="1" ht="16.5" customHeight="1" thickBot="1" x14ac:dyDescent="0.55000000000000004">
      <c r="A28" s="72" t="s">
        <v>216</v>
      </c>
      <c r="B28" s="79"/>
      <c r="C28" s="142"/>
      <c r="D28" s="142"/>
      <c r="G28" s="100">
        <f>SUM(G24:G26)</f>
        <v>2000000000</v>
      </c>
      <c r="H28" s="70"/>
      <c r="I28" s="100">
        <f>SUM(I24:I26)</f>
        <v>1248938736</v>
      </c>
      <c r="J28" s="70"/>
      <c r="K28" s="100">
        <f>SUM(K24:K26)</f>
        <v>110350000</v>
      </c>
      <c r="L28" s="70"/>
      <c r="M28" s="100">
        <f>SUM(M24:M26)</f>
        <v>364223821</v>
      </c>
      <c r="N28" s="70"/>
      <c r="O28" s="100">
        <f>SUM(O24:O26)</f>
        <v>3723512557</v>
      </c>
    </row>
    <row r="29" spans="1:15" ht="16.5" customHeight="1" thickTop="1" x14ac:dyDescent="0.5">
      <c r="A29" s="23"/>
      <c r="B29" s="34"/>
      <c r="G29" s="9"/>
      <c r="H29" s="1"/>
      <c r="I29" s="9"/>
      <c r="J29" s="1"/>
      <c r="K29" s="1"/>
      <c r="L29" s="1"/>
      <c r="M29" s="9"/>
      <c r="N29" s="1"/>
      <c r="O29" s="9"/>
    </row>
    <row r="30" spans="1:15" ht="14.25" customHeight="1" x14ac:dyDescent="0.5">
      <c r="A30" s="23"/>
      <c r="B30" s="34"/>
      <c r="G30" s="29"/>
      <c r="I30" s="29"/>
      <c r="M30" s="29"/>
      <c r="O30" s="29"/>
    </row>
    <row r="31" spans="1:15" ht="15" customHeight="1" x14ac:dyDescent="0.5"/>
    <row r="32" spans="1:15" ht="21.95" customHeight="1" x14ac:dyDescent="0.5">
      <c r="A32" s="25" t="s">
        <v>70</v>
      </c>
      <c r="B32" s="25"/>
      <c r="C32" s="25"/>
      <c r="D32" s="25"/>
      <c r="E32" s="25"/>
      <c r="F32" s="25"/>
      <c r="G32" s="26"/>
      <c r="H32" s="26"/>
      <c r="I32" s="26"/>
      <c r="J32" s="5"/>
      <c r="K32" s="5"/>
      <c r="L32" s="5"/>
      <c r="M32" s="26"/>
      <c r="N32" s="5"/>
      <c r="O32" s="26"/>
    </row>
  </sheetData>
  <mergeCells count="2">
    <mergeCell ref="G6:O6"/>
    <mergeCell ref="K7:M7"/>
  </mergeCells>
  <pageMargins left="1" right="1" top="0.5" bottom="0.6" header="0.49" footer="0.4"/>
  <pageSetup paperSize="9" firstPageNumber="8" orientation="landscape" useFirstPageNumber="1" horizontalDpi="1200" verticalDpi="1200" r:id="rId1"/>
  <headerFooter>
    <oddFooter>&amp;R&amp;"Arial,Regular"&amp;9&amp;P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65"/>
  <sheetViews>
    <sheetView tabSelected="1" topLeftCell="A110" zoomScale="115" zoomScaleNormal="115" zoomScaleSheetLayoutView="100" workbookViewId="0">
      <selection activeCell="B121" sqref="B121"/>
    </sheetView>
  </sheetViews>
  <sheetFormatPr defaultColWidth="0.5703125" defaultRowHeight="15" customHeight="1" x14ac:dyDescent="0.5"/>
  <cols>
    <col min="1" max="1" width="1.5703125" style="8" customWidth="1"/>
    <col min="2" max="2" width="35.5703125" style="8" customWidth="1"/>
    <col min="3" max="3" width="5.5703125" style="71" customWidth="1"/>
    <col min="4" max="4" width="0.5703125" style="8" customWidth="1"/>
    <col min="5" max="5" width="12.42578125" style="1" bestFit="1" customWidth="1"/>
    <col min="6" max="6" width="0.5703125" style="8" customWidth="1"/>
    <col min="7" max="7" width="12.42578125" style="8" bestFit="1" customWidth="1"/>
    <col min="8" max="8" width="0.5703125" style="8" customWidth="1"/>
    <col min="9" max="9" width="12.42578125" style="8" bestFit="1" customWidth="1"/>
    <col min="10" max="10" width="0.5703125" style="8" customWidth="1"/>
    <col min="11" max="11" width="12.42578125" style="8" bestFit="1" customWidth="1"/>
    <col min="12" max="109" width="9.42578125" style="8" customWidth="1"/>
    <col min="110" max="110" width="1.42578125" style="8" customWidth="1"/>
    <col min="111" max="111" width="52.5703125" style="8" customWidth="1"/>
    <col min="112" max="112" width="7" style="8" bestFit="1" customWidth="1"/>
    <col min="113" max="113" width="0.5703125" style="8" customWidth="1"/>
    <col min="114" max="114" width="10.5703125" style="8" customWidth="1"/>
    <col min="115" max="16384" width="0.5703125" style="8"/>
  </cols>
  <sheetData>
    <row r="1" spans="1:11" ht="15" customHeight="1" x14ac:dyDescent="0.5">
      <c r="A1" s="13" t="str">
        <f>'E8'!A1</f>
        <v>R&amp;B Food Supply Public Company Limited</v>
      </c>
    </row>
    <row r="2" spans="1:11" ht="15" customHeight="1" x14ac:dyDescent="0.5">
      <c r="A2" s="14" t="s">
        <v>135</v>
      </c>
      <c r="B2" s="15"/>
      <c r="C2" s="204"/>
    </row>
    <row r="3" spans="1:11" ht="15" customHeight="1" x14ac:dyDescent="0.5">
      <c r="A3" s="16" t="str">
        <f>+'E8'!A3</f>
        <v>For the nine-month period ended 30 September 2020</v>
      </c>
      <c r="B3" s="16"/>
      <c r="C3" s="205"/>
      <c r="D3" s="3"/>
      <c r="E3" s="5"/>
      <c r="F3" s="3"/>
      <c r="G3" s="3"/>
      <c r="H3" s="3"/>
      <c r="I3" s="3"/>
      <c r="J3" s="3"/>
      <c r="K3" s="3"/>
    </row>
    <row r="4" spans="1:11" ht="12" customHeight="1" x14ac:dyDescent="0.5">
      <c r="A4" s="63"/>
      <c r="B4" s="63"/>
      <c r="C4" s="207"/>
      <c r="D4" s="55"/>
      <c r="E4" s="42"/>
      <c r="F4" s="55"/>
      <c r="G4" s="55"/>
      <c r="H4" s="55"/>
      <c r="I4" s="55"/>
      <c r="J4" s="55"/>
      <c r="K4" s="55"/>
    </row>
    <row r="5" spans="1:11" ht="12" customHeight="1" x14ac:dyDescent="0.5">
      <c r="A5" s="63"/>
      <c r="B5" s="63"/>
      <c r="C5" s="207"/>
      <c r="D5" s="55"/>
      <c r="E5" s="42"/>
      <c r="F5" s="55"/>
      <c r="G5" s="55"/>
      <c r="H5" s="55"/>
      <c r="I5" s="55"/>
      <c r="J5" s="55"/>
      <c r="K5" s="55"/>
    </row>
    <row r="6" spans="1:11" ht="15" customHeight="1" x14ac:dyDescent="0.5">
      <c r="A6" s="63"/>
      <c r="B6" s="63"/>
      <c r="C6" s="207"/>
      <c r="D6" s="55"/>
      <c r="E6" s="281" t="s">
        <v>45</v>
      </c>
      <c r="F6" s="281"/>
      <c r="G6" s="281"/>
      <c r="H6" s="55"/>
      <c r="I6" s="281" t="s">
        <v>66</v>
      </c>
      <c r="J6" s="281"/>
      <c r="K6" s="281"/>
    </row>
    <row r="7" spans="1:11" ht="15" customHeight="1" x14ac:dyDescent="0.5">
      <c r="A7" s="63"/>
      <c r="B7" s="63"/>
      <c r="C7" s="207"/>
      <c r="D7" s="55"/>
      <c r="E7" s="282" t="s">
        <v>46</v>
      </c>
      <c r="F7" s="282"/>
      <c r="G7" s="282"/>
      <c r="H7" s="64"/>
      <c r="I7" s="282" t="s">
        <v>46</v>
      </c>
      <c r="J7" s="282"/>
      <c r="K7" s="282"/>
    </row>
    <row r="8" spans="1:11" ht="15" customHeight="1" x14ac:dyDescent="0.5">
      <c r="A8" s="63"/>
      <c r="B8" s="63"/>
      <c r="C8" s="207"/>
      <c r="D8" s="55"/>
      <c r="E8" s="41" t="s">
        <v>47</v>
      </c>
      <c r="F8" s="56"/>
      <c r="G8" s="65" t="s">
        <v>47</v>
      </c>
      <c r="H8" s="64"/>
      <c r="I8" s="65" t="s">
        <v>47</v>
      </c>
      <c r="J8" s="56"/>
      <c r="K8" s="65" t="s">
        <v>47</v>
      </c>
    </row>
    <row r="9" spans="1:11" ht="15" customHeight="1" x14ac:dyDescent="0.5">
      <c r="A9" s="63"/>
      <c r="B9" s="63"/>
      <c r="C9" s="207"/>
      <c r="D9" s="55"/>
      <c r="E9" s="250" t="s">
        <v>215</v>
      </c>
      <c r="F9" s="173"/>
      <c r="G9" s="172" t="s">
        <v>215</v>
      </c>
      <c r="H9" s="173"/>
      <c r="I9" s="172" t="s">
        <v>215</v>
      </c>
      <c r="J9" s="173"/>
      <c r="K9" s="172" t="s">
        <v>215</v>
      </c>
    </row>
    <row r="10" spans="1:11" ht="15" customHeight="1" x14ac:dyDescent="0.5">
      <c r="A10" s="63"/>
      <c r="B10" s="63"/>
      <c r="C10" s="207"/>
      <c r="D10" s="55"/>
      <c r="E10" s="49" t="s">
        <v>138</v>
      </c>
      <c r="F10" s="49"/>
      <c r="G10" s="49" t="s">
        <v>123</v>
      </c>
      <c r="H10" s="48"/>
      <c r="I10" s="49" t="s">
        <v>138</v>
      </c>
      <c r="J10" s="49"/>
      <c r="K10" s="49" t="s">
        <v>123</v>
      </c>
    </row>
    <row r="11" spans="1:11" ht="15" customHeight="1" x14ac:dyDescent="0.5">
      <c r="A11" s="66"/>
      <c r="B11" s="66"/>
      <c r="C11" s="254" t="s">
        <v>0</v>
      </c>
      <c r="D11" s="67"/>
      <c r="E11" s="40" t="s">
        <v>1</v>
      </c>
      <c r="F11" s="49"/>
      <c r="G11" s="40" t="s">
        <v>1</v>
      </c>
      <c r="H11" s="67"/>
      <c r="I11" s="40" t="s">
        <v>1</v>
      </c>
      <c r="J11" s="49"/>
      <c r="K11" s="40" t="s">
        <v>1</v>
      </c>
    </row>
    <row r="12" spans="1:11" s="142" customFormat="1" ht="15" customHeight="1" x14ac:dyDescent="0.5">
      <c r="A12" s="174" t="s">
        <v>33</v>
      </c>
      <c r="B12" s="175"/>
      <c r="C12" s="179"/>
      <c r="D12" s="182"/>
      <c r="E12" s="155"/>
      <c r="F12" s="182"/>
      <c r="G12" s="182"/>
      <c r="H12" s="182"/>
      <c r="I12" s="176"/>
      <c r="J12" s="182"/>
      <c r="K12" s="182"/>
    </row>
    <row r="13" spans="1:11" s="142" customFormat="1" ht="15" customHeight="1" x14ac:dyDescent="0.5">
      <c r="A13" s="175" t="s">
        <v>30</v>
      </c>
      <c r="B13" s="175"/>
      <c r="C13" s="179"/>
      <c r="D13" s="182"/>
      <c r="E13" s="177">
        <f>'6 (9M)'!G31</f>
        <v>495987488</v>
      </c>
      <c r="F13" s="182"/>
      <c r="G13" s="178">
        <f>'6 (9M)'!I31</f>
        <v>317147892</v>
      </c>
      <c r="H13" s="150"/>
      <c r="I13" s="177">
        <f>'6 (9M)'!K31</f>
        <v>388706162</v>
      </c>
      <c r="J13" s="150"/>
      <c r="K13" s="178">
        <f>'6 (9M)'!M31</f>
        <v>351876726</v>
      </c>
    </row>
    <row r="14" spans="1:11" s="142" customFormat="1" ht="15" customHeight="1" x14ac:dyDescent="0.5">
      <c r="A14" s="182" t="s">
        <v>34</v>
      </c>
      <c r="B14" s="175"/>
      <c r="C14" s="179"/>
      <c r="D14" s="182"/>
      <c r="E14" s="177"/>
      <c r="F14" s="182"/>
      <c r="G14" s="178"/>
      <c r="H14" s="182"/>
      <c r="I14" s="177"/>
      <c r="J14" s="182"/>
      <c r="K14" s="178"/>
    </row>
    <row r="15" spans="1:11" s="142" customFormat="1" ht="15" customHeight="1" x14ac:dyDescent="0.5">
      <c r="A15" s="182"/>
      <c r="B15" s="175" t="s">
        <v>168</v>
      </c>
      <c r="C15" s="179"/>
      <c r="D15" s="182"/>
      <c r="E15" s="177"/>
      <c r="F15" s="182"/>
      <c r="G15" s="178"/>
      <c r="H15" s="182"/>
      <c r="I15" s="177"/>
      <c r="J15" s="182"/>
      <c r="K15" s="178"/>
    </row>
    <row r="16" spans="1:11" s="142" customFormat="1" ht="15" customHeight="1" x14ac:dyDescent="0.5">
      <c r="A16" s="182"/>
      <c r="B16" s="175" t="s">
        <v>169</v>
      </c>
      <c r="C16" s="179">
        <v>12</v>
      </c>
      <c r="D16" s="182"/>
      <c r="E16" s="177">
        <v>0</v>
      </c>
      <c r="F16" s="182"/>
      <c r="G16" s="178">
        <v>0</v>
      </c>
      <c r="H16" s="150"/>
      <c r="I16" s="177">
        <v>3175900</v>
      </c>
      <c r="J16" s="150"/>
      <c r="K16" s="178">
        <v>3728097</v>
      </c>
    </row>
    <row r="17" spans="1:11" s="142" customFormat="1" ht="15" customHeight="1" x14ac:dyDescent="0.5">
      <c r="A17" s="182"/>
      <c r="B17" s="182" t="s">
        <v>35</v>
      </c>
      <c r="C17" s="179">
        <v>13</v>
      </c>
      <c r="D17" s="182"/>
      <c r="E17" s="177">
        <v>101822238</v>
      </c>
      <c r="F17" s="182"/>
      <c r="G17" s="178">
        <v>126185756</v>
      </c>
      <c r="H17" s="182"/>
      <c r="I17" s="177">
        <v>60246139</v>
      </c>
      <c r="J17" s="182"/>
      <c r="K17" s="178">
        <v>64115146</v>
      </c>
    </row>
    <row r="18" spans="1:11" s="142" customFormat="1" ht="15" customHeight="1" x14ac:dyDescent="0.5">
      <c r="A18" s="182"/>
      <c r="B18" s="182" t="s">
        <v>189</v>
      </c>
      <c r="C18" s="179">
        <v>14</v>
      </c>
      <c r="D18" s="182"/>
      <c r="E18" s="177">
        <v>36745034</v>
      </c>
      <c r="F18" s="182"/>
      <c r="G18" s="178">
        <v>0</v>
      </c>
      <c r="H18" s="182"/>
      <c r="I18" s="177">
        <v>11931296</v>
      </c>
      <c r="J18" s="182"/>
      <c r="K18" s="178">
        <v>0</v>
      </c>
    </row>
    <row r="19" spans="1:11" s="142" customFormat="1" ht="15" customHeight="1" x14ac:dyDescent="0.5">
      <c r="A19" s="182"/>
      <c r="B19" s="182" t="s">
        <v>231</v>
      </c>
      <c r="C19" s="179"/>
      <c r="D19" s="182"/>
      <c r="E19" s="177"/>
      <c r="F19" s="182"/>
      <c r="G19" s="178"/>
      <c r="H19" s="182"/>
      <c r="I19" s="177"/>
      <c r="J19" s="182"/>
      <c r="K19" s="178"/>
    </row>
    <row r="20" spans="1:11" s="142" customFormat="1" ht="15" customHeight="1" x14ac:dyDescent="0.5">
      <c r="A20" s="182"/>
      <c r="B20" s="182" t="s">
        <v>232</v>
      </c>
      <c r="C20" s="179">
        <v>5</v>
      </c>
      <c r="D20" s="182"/>
      <c r="E20" s="177">
        <v>-645156</v>
      </c>
      <c r="F20" s="182"/>
      <c r="G20" s="178">
        <v>0</v>
      </c>
      <c r="H20" s="182"/>
      <c r="I20" s="177">
        <v>0</v>
      </c>
      <c r="J20" s="182"/>
      <c r="K20" s="178">
        <v>0</v>
      </c>
    </row>
    <row r="21" spans="1:11" s="94" customFormat="1" ht="15" customHeight="1" x14ac:dyDescent="0.5">
      <c r="A21" s="180"/>
      <c r="B21" s="175" t="s">
        <v>36</v>
      </c>
      <c r="C21" s="179">
        <v>13</v>
      </c>
      <c r="D21" s="153"/>
      <c r="E21" s="177">
        <v>8348807</v>
      </c>
      <c r="F21" s="153"/>
      <c r="G21" s="178">
        <v>10609858</v>
      </c>
      <c r="H21" s="153"/>
      <c r="I21" s="177">
        <v>5540722</v>
      </c>
      <c r="J21" s="153"/>
      <c r="K21" s="178">
        <v>7235386</v>
      </c>
    </row>
    <row r="22" spans="1:11" s="142" customFormat="1" ht="15" customHeight="1" x14ac:dyDescent="0.5">
      <c r="A22" s="182"/>
      <c r="B22" s="175" t="s">
        <v>170</v>
      </c>
      <c r="C22" s="179"/>
      <c r="D22" s="182"/>
      <c r="E22" s="177">
        <v>0</v>
      </c>
      <c r="F22" s="182"/>
      <c r="G22" s="178">
        <v>11551213</v>
      </c>
      <c r="H22" s="182"/>
      <c r="I22" s="177">
        <v>0</v>
      </c>
      <c r="J22" s="182"/>
      <c r="K22" s="178">
        <v>0</v>
      </c>
    </row>
    <row r="23" spans="1:11" s="142" customFormat="1" ht="15" customHeight="1" x14ac:dyDescent="0.5">
      <c r="A23" s="182"/>
      <c r="B23" s="175" t="s">
        <v>188</v>
      </c>
      <c r="C23" s="179"/>
      <c r="D23" s="182"/>
      <c r="E23" s="177">
        <v>12648624</v>
      </c>
      <c r="F23" s="182"/>
      <c r="G23" s="178">
        <v>0</v>
      </c>
      <c r="H23" s="182"/>
      <c r="I23" s="177">
        <v>12627871</v>
      </c>
      <c r="J23" s="182"/>
      <c r="K23" s="178">
        <v>0</v>
      </c>
    </row>
    <row r="24" spans="1:11" s="142" customFormat="1" ht="15" customHeight="1" x14ac:dyDescent="0.5">
      <c r="A24" s="182"/>
      <c r="B24" s="182" t="s">
        <v>205</v>
      </c>
      <c r="C24" s="208"/>
      <c r="D24" s="182"/>
      <c r="E24" s="177">
        <v>0</v>
      </c>
      <c r="F24" s="182"/>
      <c r="G24" s="178">
        <v>-13421255</v>
      </c>
      <c r="H24" s="182"/>
      <c r="I24" s="177"/>
      <c r="J24" s="182"/>
      <c r="K24" s="178">
        <v>-13043552</v>
      </c>
    </row>
    <row r="25" spans="1:11" s="142" customFormat="1" ht="15" customHeight="1" x14ac:dyDescent="0.5">
      <c r="A25" s="182"/>
      <c r="B25" s="141" t="s">
        <v>206</v>
      </c>
      <c r="C25" s="179">
        <v>10</v>
      </c>
      <c r="D25" s="182"/>
      <c r="E25" s="177">
        <v>969309</v>
      </c>
      <c r="F25" s="182"/>
      <c r="G25" s="178">
        <v>-1486396</v>
      </c>
      <c r="H25" s="182"/>
      <c r="I25" s="177">
        <v>1015469</v>
      </c>
      <c r="J25" s="182"/>
      <c r="K25" s="178">
        <v>-3071102</v>
      </c>
    </row>
    <row r="26" spans="1:11" s="142" customFormat="1" ht="15" customHeight="1" x14ac:dyDescent="0.5">
      <c r="A26" s="182"/>
      <c r="B26" s="181" t="s">
        <v>233</v>
      </c>
      <c r="C26" s="179"/>
      <c r="D26" s="182"/>
      <c r="E26" s="177"/>
      <c r="F26" s="182"/>
      <c r="G26" s="178"/>
      <c r="H26" s="182"/>
      <c r="I26" s="177"/>
      <c r="J26" s="182"/>
      <c r="K26" s="178"/>
    </row>
    <row r="27" spans="1:11" s="142" customFormat="1" ht="15" customHeight="1" x14ac:dyDescent="0.5">
      <c r="A27" s="182"/>
      <c r="B27" s="181" t="s">
        <v>234</v>
      </c>
      <c r="C27" s="179">
        <v>10</v>
      </c>
      <c r="D27" s="182"/>
      <c r="E27" s="177">
        <v>-8618283</v>
      </c>
      <c r="F27" s="182"/>
      <c r="G27" s="178">
        <v>-3008634</v>
      </c>
      <c r="H27" s="182"/>
      <c r="I27" s="177">
        <v>95860</v>
      </c>
      <c r="J27" s="182"/>
      <c r="K27" s="178">
        <v>-3270426</v>
      </c>
    </row>
    <row r="28" spans="1:11" s="142" customFormat="1" ht="15" customHeight="1" x14ac:dyDescent="0.5">
      <c r="A28" s="182"/>
      <c r="B28" s="181" t="s">
        <v>225</v>
      </c>
      <c r="C28" s="179">
        <v>10</v>
      </c>
      <c r="D28" s="182"/>
      <c r="E28" s="177">
        <v>84643</v>
      </c>
      <c r="F28" s="182"/>
      <c r="G28" s="178">
        <v>0</v>
      </c>
      <c r="H28" s="182"/>
      <c r="I28" s="177">
        <v>0</v>
      </c>
      <c r="J28" s="182"/>
      <c r="K28" s="178">
        <v>0</v>
      </c>
    </row>
    <row r="29" spans="1:11" s="142" customFormat="1" ht="15" customHeight="1" x14ac:dyDescent="0.5">
      <c r="A29" s="182"/>
      <c r="B29" s="182" t="s">
        <v>227</v>
      </c>
      <c r="C29" s="179"/>
      <c r="D29" s="182"/>
      <c r="E29" s="177">
        <v>-27356</v>
      </c>
      <c r="F29" s="182"/>
      <c r="G29" s="178">
        <v>1330610</v>
      </c>
      <c r="H29" s="182"/>
      <c r="I29" s="177">
        <v>-27347</v>
      </c>
      <c r="J29" s="182"/>
      <c r="K29" s="178">
        <v>-865745</v>
      </c>
    </row>
    <row r="30" spans="1:11" s="142" customFormat="1" ht="15" customHeight="1" x14ac:dyDescent="0.5">
      <c r="A30" s="182"/>
      <c r="B30" s="182" t="s">
        <v>114</v>
      </c>
      <c r="C30" s="179"/>
      <c r="D30" s="182"/>
      <c r="E30" s="177">
        <v>40034</v>
      </c>
      <c r="F30" s="182"/>
      <c r="G30" s="178">
        <v>20153</v>
      </c>
      <c r="H30" s="182"/>
      <c r="I30" s="177">
        <v>4418</v>
      </c>
      <c r="J30" s="182"/>
      <c r="K30" s="178">
        <v>20150</v>
      </c>
    </row>
    <row r="31" spans="1:11" s="142" customFormat="1" ht="15" customHeight="1" x14ac:dyDescent="0.5">
      <c r="A31" s="182"/>
      <c r="B31" s="182" t="s">
        <v>44</v>
      </c>
      <c r="C31" s="179">
        <v>18</v>
      </c>
      <c r="D31" s="182"/>
      <c r="E31" s="177">
        <v>3435280</v>
      </c>
      <c r="F31" s="182"/>
      <c r="G31" s="178">
        <v>14589685</v>
      </c>
      <c r="H31" s="182"/>
      <c r="I31" s="177">
        <v>1963913</v>
      </c>
      <c r="J31" s="182"/>
      <c r="K31" s="178">
        <v>9864742</v>
      </c>
    </row>
    <row r="32" spans="1:11" s="142" customFormat="1" ht="15" customHeight="1" x14ac:dyDescent="0.5">
      <c r="A32" s="182"/>
      <c r="B32" s="182" t="s">
        <v>199</v>
      </c>
      <c r="C32" s="179"/>
      <c r="D32" s="182"/>
      <c r="E32" s="177">
        <v>0</v>
      </c>
      <c r="F32" s="182"/>
      <c r="G32" s="178">
        <v>0</v>
      </c>
      <c r="H32" s="182"/>
      <c r="I32" s="177">
        <v>-7534261</v>
      </c>
      <c r="J32" s="182"/>
      <c r="K32" s="178">
        <v>0</v>
      </c>
    </row>
    <row r="33" spans="1:11" s="142" customFormat="1" ht="15" customHeight="1" x14ac:dyDescent="0.5">
      <c r="A33" s="182"/>
      <c r="B33" s="182" t="s">
        <v>198</v>
      </c>
      <c r="C33" s="179"/>
      <c r="D33" s="182"/>
      <c r="E33" s="177">
        <v>347760</v>
      </c>
      <c r="F33" s="182"/>
      <c r="G33" s="178">
        <v>0</v>
      </c>
      <c r="H33" s="182"/>
      <c r="I33" s="177">
        <v>173880</v>
      </c>
      <c r="J33" s="182"/>
      <c r="K33" s="178">
        <v>0</v>
      </c>
    </row>
    <row r="34" spans="1:11" s="142" customFormat="1" ht="15" customHeight="1" x14ac:dyDescent="0.5">
      <c r="A34" s="182"/>
      <c r="B34" s="182" t="s">
        <v>226</v>
      </c>
      <c r="C34" s="179">
        <v>5</v>
      </c>
      <c r="D34" s="182"/>
      <c r="E34" s="177">
        <v>818162</v>
      </c>
      <c r="F34" s="182"/>
      <c r="G34" s="178">
        <v>0</v>
      </c>
      <c r="H34" s="182"/>
      <c r="I34" s="177">
        <v>0</v>
      </c>
      <c r="J34" s="182"/>
      <c r="K34" s="178">
        <v>0</v>
      </c>
    </row>
    <row r="35" spans="1:11" s="142" customFormat="1" ht="15" customHeight="1" x14ac:dyDescent="0.5">
      <c r="A35" s="182"/>
      <c r="B35" s="182" t="s">
        <v>37</v>
      </c>
      <c r="C35" s="179"/>
      <c r="D35" s="182"/>
      <c r="E35" s="177">
        <v>-2840159</v>
      </c>
      <c r="F35" s="182"/>
      <c r="G35" s="178">
        <v>-726107</v>
      </c>
      <c r="H35" s="182"/>
      <c r="I35" s="177">
        <v>-13149240</v>
      </c>
      <c r="J35" s="182"/>
      <c r="K35" s="178">
        <v>-3907372</v>
      </c>
    </row>
    <row r="36" spans="1:11" s="142" customFormat="1" ht="15" customHeight="1" x14ac:dyDescent="0.5">
      <c r="A36" s="182"/>
      <c r="B36" s="182" t="s">
        <v>171</v>
      </c>
      <c r="C36" s="179"/>
      <c r="D36" s="182"/>
      <c r="E36" s="177">
        <v>0</v>
      </c>
      <c r="F36" s="182"/>
      <c r="G36" s="178">
        <v>0</v>
      </c>
      <c r="H36" s="182"/>
      <c r="I36" s="177">
        <v>0</v>
      </c>
      <c r="J36" s="182"/>
      <c r="K36" s="178">
        <v>-65785029</v>
      </c>
    </row>
    <row r="37" spans="1:11" s="142" customFormat="1" ht="15" customHeight="1" x14ac:dyDescent="0.5">
      <c r="A37" s="182"/>
      <c r="B37" s="182" t="s">
        <v>122</v>
      </c>
      <c r="C37" s="179"/>
      <c r="D37" s="182"/>
      <c r="E37" s="177">
        <f>-'6 (9M)'!G29</f>
        <v>11632346</v>
      </c>
      <c r="F37" s="182"/>
      <c r="G37" s="178">
        <v>22104255</v>
      </c>
      <c r="H37" s="182"/>
      <c r="I37" s="177">
        <f>-'6 (9M)'!K29</f>
        <v>6605771</v>
      </c>
      <c r="J37" s="182"/>
      <c r="K37" s="178">
        <v>14844191</v>
      </c>
    </row>
    <row r="38" spans="1:11" s="142" customFormat="1" ht="15" customHeight="1" x14ac:dyDescent="0.5">
      <c r="A38" s="182"/>
      <c r="B38" s="175" t="s">
        <v>207</v>
      </c>
      <c r="C38" s="179"/>
      <c r="D38" s="182"/>
      <c r="E38" s="177">
        <v>6883466</v>
      </c>
      <c r="F38" s="182"/>
      <c r="G38" s="178">
        <v>-1679032</v>
      </c>
      <c r="H38" s="182"/>
      <c r="I38" s="177">
        <v>-4633276</v>
      </c>
      <c r="J38" s="182"/>
      <c r="K38" s="178">
        <v>3729902</v>
      </c>
    </row>
    <row r="39" spans="1:11" s="142" customFormat="1" ht="15" customHeight="1" x14ac:dyDescent="0.5">
      <c r="A39" s="182"/>
      <c r="B39" s="182" t="s">
        <v>38</v>
      </c>
      <c r="C39" s="179"/>
      <c r="D39" s="182"/>
      <c r="E39" s="177"/>
      <c r="F39" s="182"/>
      <c r="G39" s="178"/>
      <c r="H39" s="182"/>
      <c r="I39" s="177"/>
      <c r="J39" s="182"/>
      <c r="K39" s="178"/>
    </row>
    <row r="40" spans="1:11" s="142" customFormat="1" ht="15" customHeight="1" x14ac:dyDescent="0.5">
      <c r="A40" s="182"/>
      <c r="B40" s="183" t="s">
        <v>80</v>
      </c>
      <c r="C40" s="179"/>
      <c r="D40" s="182"/>
      <c r="E40" s="177">
        <v>-127295878</v>
      </c>
      <c r="F40" s="182"/>
      <c r="G40" s="178">
        <v>-12752939</v>
      </c>
      <c r="H40" s="182"/>
      <c r="I40" s="177">
        <v>-89004422</v>
      </c>
      <c r="J40" s="182"/>
      <c r="K40" s="178">
        <v>-56986973</v>
      </c>
    </row>
    <row r="41" spans="1:11" s="142" customFormat="1" ht="15" customHeight="1" x14ac:dyDescent="0.5">
      <c r="A41" s="182"/>
      <c r="B41" s="183" t="s">
        <v>81</v>
      </c>
      <c r="C41" s="179"/>
      <c r="D41" s="182"/>
      <c r="E41" s="177">
        <v>-103881467</v>
      </c>
      <c r="F41" s="182"/>
      <c r="G41" s="178">
        <v>1656485</v>
      </c>
      <c r="H41" s="182"/>
      <c r="I41" s="177">
        <v>-69666975</v>
      </c>
      <c r="J41" s="182"/>
      <c r="K41" s="178">
        <v>33826671</v>
      </c>
    </row>
    <row r="42" spans="1:11" s="142" customFormat="1" ht="15" customHeight="1" x14ac:dyDescent="0.5">
      <c r="A42" s="182"/>
      <c r="B42" s="182" t="s">
        <v>82</v>
      </c>
      <c r="C42" s="179"/>
      <c r="D42" s="182"/>
      <c r="E42" s="177">
        <v>-4665932</v>
      </c>
      <c r="F42" s="182"/>
      <c r="G42" s="178">
        <v>-6794769</v>
      </c>
      <c r="H42" s="182"/>
      <c r="I42" s="177">
        <v>-239026</v>
      </c>
      <c r="J42" s="182"/>
      <c r="K42" s="178">
        <v>122960</v>
      </c>
    </row>
    <row r="43" spans="1:11" s="142" customFormat="1" ht="15" customHeight="1" x14ac:dyDescent="0.5">
      <c r="A43" s="182"/>
      <c r="B43" s="183" t="s">
        <v>83</v>
      </c>
      <c r="C43" s="179"/>
      <c r="D43" s="182"/>
      <c r="E43" s="177">
        <v>-2741191</v>
      </c>
      <c r="F43" s="182"/>
      <c r="G43" s="178">
        <v>-1567806</v>
      </c>
      <c r="H43" s="182"/>
      <c r="I43" s="177">
        <v>-393385</v>
      </c>
      <c r="J43" s="182"/>
      <c r="K43" s="178">
        <v>1099500</v>
      </c>
    </row>
    <row r="44" spans="1:11" s="142" customFormat="1" ht="15" customHeight="1" x14ac:dyDescent="0.5">
      <c r="A44" s="182"/>
      <c r="B44" s="183" t="s">
        <v>84</v>
      </c>
      <c r="C44" s="179"/>
      <c r="D44" s="182"/>
      <c r="E44" s="177">
        <v>55208493</v>
      </c>
      <c r="F44" s="182"/>
      <c r="G44" s="178">
        <v>-21478644</v>
      </c>
      <c r="H44" s="182"/>
      <c r="I44" s="177">
        <v>28604875</v>
      </c>
      <c r="J44" s="182"/>
      <c r="K44" s="178">
        <v>-24703510</v>
      </c>
    </row>
    <row r="45" spans="1:11" s="142" customFormat="1" ht="15" customHeight="1" x14ac:dyDescent="0.5">
      <c r="A45" s="182"/>
      <c r="B45" s="183" t="s">
        <v>85</v>
      </c>
      <c r="C45" s="179"/>
      <c r="D45" s="182"/>
      <c r="E45" s="184">
        <v>-3653117</v>
      </c>
      <c r="F45" s="182"/>
      <c r="G45" s="185">
        <v>-435205</v>
      </c>
      <c r="H45" s="182"/>
      <c r="I45" s="184">
        <v>-3325234</v>
      </c>
      <c r="J45" s="182"/>
      <c r="K45" s="185">
        <v>703559</v>
      </c>
    </row>
    <row r="46" spans="1:11" s="142" customFormat="1" ht="6.95" customHeight="1" x14ac:dyDescent="0.5">
      <c r="A46" s="182"/>
      <c r="B46" s="183"/>
      <c r="C46" s="179"/>
      <c r="D46" s="182"/>
      <c r="E46" s="149"/>
      <c r="F46" s="182"/>
      <c r="G46" s="153"/>
      <c r="H46" s="182"/>
      <c r="I46" s="149"/>
      <c r="J46" s="182"/>
      <c r="K46" s="153"/>
    </row>
    <row r="47" spans="1:11" s="94" customFormat="1" ht="15" customHeight="1" x14ac:dyDescent="0.5">
      <c r="A47" s="182" t="s">
        <v>39</v>
      </c>
      <c r="B47" s="182"/>
      <c r="C47" s="179"/>
      <c r="D47" s="186"/>
      <c r="E47" s="149">
        <f>SUM(E13:E45)</f>
        <v>480603145</v>
      </c>
      <c r="F47" s="182"/>
      <c r="G47" s="153">
        <f>SUM(G13:G45)</f>
        <v>441845120</v>
      </c>
      <c r="H47" s="182"/>
      <c r="I47" s="149">
        <f>SUM(I13:I45)</f>
        <v>332719110</v>
      </c>
      <c r="J47" s="186"/>
      <c r="K47" s="153">
        <f>SUM(K13:K45)</f>
        <v>319533321</v>
      </c>
    </row>
    <row r="48" spans="1:11" s="94" customFormat="1" ht="15" customHeight="1" x14ac:dyDescent="0.5">
      <c r="A48" s="182" t="s">
        <v>172</v>
      </c>
      <c r="B48" s="182"/>
      <c r="C48" s="179">
        <v>18</v>
      </c>
      <c r="D48" s="186"/>
      <c r="E48" s="149">
        <v>-123839</v>
      </c>
      <c r="F48" s="182"/>
      <c r="G48" s="153">
        <v>-206400</v>
      </c>
      <c r="H48" s="150"/>
      <c r="I48" s="149">
        <v>0</v>
      </c>
      <c r="J48" s="186"/>
      <c r="K48" s="153">
        <v>0</v>
      </c>
    </row>
    <row r="49" spans="1:11" s="94" customFormat="1" ht="15" customHeight="1" x14ac:dyDescent="0.5">
      <c r="A49" s="187" t="s">
        <v>173</v>
      </c>
      <c r="B49" s="187"/>
      <c r="C49" s="188"/>
      <c r="D49" s="182"/>
      <c r="E49" s="177">
        <v>-12783194</v>
      </c>
      <c r="F49" s="182"/>
      <c r="G49" s="178">
        <v>-21986368</v>
      </c>
      <c r="H49" s="182"/>
      <c r="I49" s="177">
        <v>-6605771</v>
      </c>
      <c r="J49" s="182"/>
      <c r="K49" s="178">
        <v>-14086002</v>
      </c>
    </row>
    <row r="50" spans="1:11" s="94" customFormat="1" ht="15" customHeight="1" x14ac:dyDescent="0.5">
      <c r="A50" s="187" t="s">
        <v>174</v>
      </c>
      <c r="B50" s="187"/>
      <c r="C50" s="188"/>
      <c r="D50" s="182"/>
      <c r="E50" s="184">
        <v>-90902422</v>
      </c>
      <c r="F50" s="182"/>
      <c r="G50" s="185">
        <v>-89881407</v>
      </c>
      <c r="H50" s="182"/>
      <c r="I50" s="184">
        <v>-70156943</v>
      </c>
      <c r="J50" s="182"/>
      <c r="K50" s="185">
        <v>-76714894</v>
      </c>
    </row>
    <row r="51" spans="1:11" s="94" customFormat="1" ht="6.95" customHeight="1" x14ac:dyDescent="0.5">
      <c r="A51" s="187"/>
      <c r="B51" s="187"/>
      <c r="C51" s="188"/>
      <c r="D51" s="182"/>
      <c r="E51" s="149"/>
      <c r="F51" s="182"/>
      <c r="G51" s="153"/>
      <c r="H51" s="182"/>
      <c r="I51" s="149"/>
      <c r="J51" s="182"/>
      <c r="K51" s="153"/>
    </row>
    <row r="52" spans="1:11" s="94" customFormat="1" ht="15" customHeight="1" x14ac:dyDescent="0.5">
      <c r="A52" s="182" t="s">
        <v>77</v>
      </c>
      <c r="B52" s="182"/>
      <c r="C52" s="179"/>
      <c r="D52" s="153"/>
      <c r="E52" s="152">
        <f>SUM(E47:E50)</f>
        <v>376793690</v>
      </c>
      <c r="F52" s="153"/>
      <c r="G52" s="157">
        <f>SUM(G47:G50)</f>
        <v>329770945</v>
      </c>
      <c r="H52" s="153"/>
      <c r="I52" s="152">
        <f>SUM(I47:I50)</f>
        <v>255956396</v>
      </c>
      <c r="J52" s="153"/>
      <c r="K52" s="157">
        <f>SUM(K47:K50)</f>
        <v>228732425</v>
      </c>
    </row>
    <row r="53" spans="1:11" s="11" customFormat="1" ht="6.95" customHeight="1" x14ac:dyDescent="0.5">
      <c r="A53" s="8"/>
      <c r="B53" s="8"/>
      <c r="C53" s="263"/>
      <c r="D53" s="138"/>
      <c r="E53" s="138"/>
      <c r="F53" s="138"/>
      <c r="G53" s="138"/>
      <c r="H53" s="138"/>
      <c r="I53" s="138"/>
      <c r="J53" s="138"/>
      <c r="K53" s="138"/>
    </row>
    <row r="54" spans="1:11" s="11" customFormat="1" ht="21.95" customHeight="1" x14ac:dyDescent="0.5">
      <c r="A54" s="18" t="s">
        <v>70</v>
      </c>
      <c r="B54" s="19"/>
      <c r="C54" s="209"/>
      <c r="D54" s="3"/>
      <c r="E54" s="5"/>
      <c r="F54" s="3"/>
      <c r="G54" s="3"/>
      <c r="H54" s="3"/>
      <c r="I54" s="3"/>
      <c r="J54" s="3"/>
      <c r="K54" s="3"/>
    </row>
    <row r="55" spans="1:11" ht="15" customHeight="1" x14ac:dyDescent="0.5">
      <c r="A55" s="13" t="str">
        <f>A1</f>
        <v>R&amp;B Food Supply Public Company Limited</v>
      </c>
      <c r="B55" s="20"/>
      <c r="C55" s="210"/>
      <c r="D55" s="11"/>
      <c r="E55" s="9"/>
      <c r="F55" s="11"/>
      <c r="G55" s="11"/>
      <c r="H55" s="11"/>
      <c r="I55" s="11"/>
      <c r="J55" s="11"/>
      <c r="K55" s="11"/>
    </row>
    <row r="56" spans="1:11" ht="15" customHeight="1" x14ac:dyDescent="0.5">
      <c r="A56" s="14" t="s">
        <v>125</v>
      </c>
      <c r="B56" s="20"/>
      <c r="C56" s="210"/>
      <c r="D56" s="11"/>
      <c r="E56" s="9"/>
      <c r="F56" s="11"/>
      <c r="G56" s="11"/>
      <c r="H56" s="11"/>
      <c r="I56" s="11"/>
      <c r="J56" s="11"/>
      <c r="K56" s="11"/>
    </row>
    <row r="57" spans="1:11" s="11" customFormat="1" ht="15" customHeight="1" x14ac:dyDescent="0.5">
      <c r="A57" s="16" t="str">
        <f>+'E8'!A3</f>
        <v>For the nine-month period ended 30 September 2020</v>
      </c>
      <c r="B57" s="19"/>
      <c r="C57" s="209"/>
      <c r="D57" s="3"/>
      <c r="E57" s="5"/>
      <c r="F57" s="3"/>
      <c r="G57" s="3"/>
      <c r="H57" s="3"/>
      <c r="I57" s="3"/>
      <c r="J57" s="3"/>
      <c r="K57" s="3"/>
    </row>
    <row r="58" spans="1:11" s="11" customFormat="1" ht="15" customHeight="1" x14ac:dyDescent="0.5">
      <c r="A58" s="17"/>
      <c r="B58" s="20"/>
      <c r="C58" s="210"/>
      <c r="E58" s="9"/>
    </row>
    <row r="59" spans="1:11" s="11" customFormat="1" ht="15" customHeight="1" x14ac:dyDescent="0.5">
      <c r="A59" s="17"/>
      <c r="B59" s="20"/>
      <c r="C59" s="210"/>
      <c r="E59" s="9"/>
    </row>
    <row r="60" spans="1:11" s="11" customFormat="1" ht="14.1" customHeight="1" x14ac:dyDescent="0.5">
      <c r="A60" s="17"/>
      <c r="B60" s="20"/>
      <c r="C60" s="210"/>
      <c r="E60" s="279" t="s">
        <v>45</v>
      </c>
      <c r="F60" s="279"/>
      <c r="G60" s="279"/>
      <c r="H60" s="258"/>
      <c r="I60" s="279" t="s">
        <v>66</v>
      </c>
      <c r="J60" s="279"/>
      <c r="K60" s="279"/>
    </row>
    <row r="61" spans="1:11" s="11" customFormat="1" ht="14.1" customHeight="1" x14ac:dyDescent="0.5">
      <c r="A61" s="20"/>
      <c r="B61" s="20"/>
      <c r="C61" s="210"/>
      <c r="E61" s="280" t="s">
        <v>46</v>
      </c>
      <c r="F61" s="280"/>
      <c r="G61" s="280"/>
      <c r="H61" s="258"/>
      <c r="I61" s="280" t="s">
        <v>46</v>
      </c>
      <c r="J61" s="280"/>
      <c r="K61" s="280"/>
    </row>
    <row r="62" spans="1:11" s="11" customFormat="1" ht="14.1" customHeight="1" x14ac:dyDescent="0.5">
      <c r="A62" s="20"/>
      <c r="B62" s="20"/>
      <c r="C62" s="210"/>
      <c r="E62" s="256" t="s">
        <v>47</v>
      </c>
      <c r="F62" s="10"/>
      <c r="G62" s="259" t="s">
        <v>47</v>
      </c>
      <c r="H62" s="258"/>
      <c r="I62" s="259" t="s">
        <v>47</v>
      </c>
      <c r="J62" s="10"/>
      <c r="K62" s="259" t="s">
        <v>47</v>
      </c>
    </row>
    <row r="63" spans="1:11" s="11" customFormat="1" ht="14.1" customHeight="1" x14ac:dyDescent="0.5">
      <c r="A63" s="20"/>
      <c r="B63" s="20"/>
      <c r="C63" s="210"/>
      <c r="E63" s="83" t="s">
        <v>215</v>
      </c>
      <c r="F63" s="260"/>
      <c r="G63" s="261" t="s">
        <v>215</v>
      </c>
      <c r="H63" s="260"/>
      <c r="I63" s="261" t="s">
        <v>215</v>
      </c>
      <c r="J63" s="260"/>
      <c r="K63" s="261" t="s">
        <v>215</v>
      </c>
    </row>
    <row r="64" spans="1:11" s="11" customFormat="1" ht="14.1" customHeight="1" x14ac:dyDescent="0.5">
      <c r="A64" s="20"/>
      <c r="B64" s="20"/>
      <c r="C64" s="206"/>
      <c r="E64" s="6" t="s">
        <v>138</v>
      </c>
      <c r="F64" s="6"/>
      <c r="G64" s="6" t="s">
        <v>123</v>
      </c>
      <c r="H64" s="36"/>
      <c r="I64" s="6" t="s">
        <v>138</v>
      </c>
      <c r="J64" s="6"/>
      <c r="K64" s="6" t="s">
        <v>123</v>
      </c>
    </row>
    <row r="65" spans="1:11" s="11" customFormat="1" ht="14.1" customHeight="1" x14ac:dyDescent="0.5">
      <c r="A65" s="20"/>
      <c r="B65" s="20"/>
      <c r="C65" s="47" t="s">
        <v>0</v>
      </c>
      <c r="D65" s="262"/>
      <c r="E65" s="257" t="s">
        <v>1</v>
      </c>
      <c r="F65" s="6"/>
      <c r="G65" s="257" t="s">
        <v>1</v>
      </c>
      <c r="H65" s="262"/>
      <c r="I65" s="257" t="s">
        <v>1</v>
      </c>
      <c r="J65" s="6"/>
      <c r="K65" s="257" t="s">
        <v>1</v>
      </c>
    </row>
    <row r="66" spans="1:11" s="94" customFormat="1" ht="14.1" customHeight="1" x14ac:dyDescent="0.5">
      <c r="A66" s="161" t="s">
        <v>40</v>
      </c>
      <c r="B66" s="174"/>
      <c r="C66" s="211"/>
      <c r="D66" s="182"/>
      <c r="E66" s="155"/>
      <c r="F66" s="182"/>
      <c r="G66" s="182"/>
      <c r="H66" s="182"/>
      <c r="I66" s="176"/>
      <c r="J66" s="182"/>
      <c r="K66" s="182"/>
    </row>
    <row r="67" spans="1:11" s="94" customFormat="1" ht="14.1" customHeight="1" x14ac:dyDescent="0.5">
      <c r="A67" s="182" t="s">
        <v>177</v>
      </c>
      <c r="B67" s="182"/>
      <c r="C67" s="188">
        <v>11</v>
      </c>
      <c r="D67" s="180"/>
      <c r="E67" s="177">
        <v>0</v>
      </c>
      <c r="F67" s="180"/>
      <c r="G67" s="178">
        <v>0</v>
      </c>
      <c r="H67" s="180"/>
      <c r="I67" s="177">
        <v>-4673477</v>
      </c>
      <c r="J67" s="180"/>
      <c r="K67" s="178">
        <v>-40558579</v>
      </c>
    </row>
    <row r="68" spans="1:11" s="94" customFormat="1" ht="14.1" customHeight="1" x14ac:dyDescent="0.5">
      <c r="A68" s="182" t="s">
        <v>196</v>
      </c>
      <c r="B68" s="182"/>
      <c r="C68" s="188"/>
      <c r="D68" s="180"/>
      <c r="E68" s="177">
        <v>-328440</v>
      </c>
      <c r="F68" s="180"/>
      <c r="G68" s="178">
        <v>0</v>
      </c>
      <c r="H68" s="180"/>
      <c r="I68" s="177">
        <v>-173880</v>
      </c>
      <c r="J68" s="180"/>
      <c r="K68" s="178">
        <v>0</v>
      </c>
    </row>
    <row r="69" spans="1:11" s="94" customFormat="1" ht="14.1" customHeight="1" x14ac:dyDescent="0.5">
      <c r="A69" s="182" t="s">
        <v>41</v>
      </c>
      <c r="B69" s="182"/>
      <c r="C69" s="188"/>
      <c r="D69" s="180"/>
      <c r="E69" s="177">
        <v>-239469640</v>
      </c>
      <c r="F69" s="180"/>
      <c r="G69" s="178">
        <v>-90513922</v>
      </c>
      <c r="H69" s="180"/>
      <c r="I69" s="177">
        <v>-186295759</v>
      </c>
      <c r="J69" s="180"/>
      <c r="K69" s="178">
        <v>-47183544</v>
      </c>
    </row>
    <row r="70" spans="1:11" s="94" customFormat="1" ht="14.1" customHeight="1" x14ac:dyDescent="0.5">
      <c r="A70" s="180" t="s">
        <v>190</v>
      </c>
      <c r="B70" s="182"/>
      <c r="C70" s="188"/>
      <c r="D70" s="180"/>
      <c r="E70" s="177">
        <v>-84628</v>
      </c>
      <c r="F70" s="180"/>
      <c r="G70" s="178">
        <v>0</v>
      </c>
      <c r="H70" s="180"/>
      <c r="I70" s="177">
        <v>0</v>
      </c>
      <c r="J70" s="180"/>
      <c r="K70" s="178">
        <v>0</v>
      </c>
    </row>
    <row r="71" spans="1:11" s="94" customFormat="1" ht="14.1" customHeight="1" x14ac:dyDescent="0.5">
      <c r="A71" s="182" t="s">
        <v>53</v>
      </c>
      <c r="B71" s="182"/>
      <c r="C71" s="188"/>
      <c r="D71" s="180"/>
      <c r="E71" s="177">
        <v>-955815</v>
      </c>
      <c r="F71" s="180"/>
      <c r="G71" s="178">
        <v>-1733029</v>
      </c>
      <c r="H71" s="180"/>
      <c r="I71" s="177">
        <v>-645402</v>
      </c>
      <c r="J71" s="180"/>
      <c r="K71" s="178">
        <v>-898000</v>
      </c>
    </row>
    <row r="72" spans="1:11" s="94" customFormat="1" ht="14.1" customHeight="1" x14ac:dyDescent="0.5">
      <c r="A72" s="182" t="s">
        <v>218</v>
      </c>
      <c r="B72" s="182"/>
      <c r="C72" s="188"/>
      <c r="D72" s="180"/>
      <c r="E72" s="177">
        <v>0</v>
      </c>
      <c r="F72" s="180"/>
      <c r="G72" s="178">
        <v>-6000000</v>
      </c>
      <c r="H72" s="180"/>
      <c r="I72" s="177">
        <v>0</v>
      </c>
      <c r="J72" s="180"/>
      <c r="K72" s="178">
        <v>0</v>
      </c>
    </row>
    <row r="73" spans="1:11" s="94" customFormat="1" ht="14.1" customHeight="1" x14ac:dyDescent="0.5">
      <c r="A73" s="182" t="s">
        <v>236</v>
      </c>
      <c r="B73" s="182"/>
      <c r="C73" s="188"/>
      <c r="D73" s="180"/>
      <c r="E73" s="177"/>
      <c r="F73" s="180"/>
      <c r="G73" s="178"/>
      <c r="H73" s="180"/>
      <c r="I73" s="177"/>
      <c r="J73" s="180"/>
      <c r="K73" s="178"/>
    </row>
    <row r="74" spans="1:11" s="94" customFormat="1" ht="14.1" customHeight="1" x14ac:dyDescent="0.5">
      <c r="A74" s="182" t="s">
        <v>235</v>
      </c>
      <c r="B74" s="182"/>
      <c r="C74" s="188"/>
      <c r="D74" s="180"/>
      <c r="E74" s="177">
        <v>-500002015</v>
      </c>
      <c r="F74" s="180"/>
      <c r="G74" s="178">
        <v>0</v>
      </c>
      <c r="H74" s="180"/>
      <c r="I74" s="177">
        <v>-500000000</v>
      </c>
      <c r="J74" s="180"/>
      <c r="K74" s="178">
        <v>0</v>
      </c>
    </row>
    <row r="75" spans="1:11" s="94" customFormat="1" ht="14.1" customHeight="1" x14ac:dyDescent="0.5">
      <c r="A75" s="216" t="s">
        <v>219</v>
      </c>
      <c r="B75" s="182"/>
      <c r="C75" s="188"/>
      <c r="D75" s="180"/>
      <c r="E75" s="177">
        <v>0</v>
      </c>
      <c r="F75" s="180"/>
      <c r="G75" s="178">
        <v>0</v>
      </c>
      <c r="H75" s="180"/>
      <c r="I75" s="177"/>
      <c r="J75" s="180"/>
      <c r="K75" s="178">
        <v>-51228900</v>
      </c>
    </row>
    <row r="76" spans="1:11" s="94" customFormat="1" ht="14.1" customHeight="1" x14ac:dyDescent="0.5">
      <c r="A76" s="180" t="s">
        <v>209</v>
      </c>
      <c r="B76" s="182"/>
      <c r="C76" s="188">
        <v>24</v>
      </c>
      <c r="D76" s="180"/>
      <c r="E76" s="177">
        <v>0</v>
      </c>
      <c r="F76" s="180"/>
      <c r="G76" s="178">
        <v>0</v>
      </c>
      <c r="H76" s="180"/>
      <c r="I76" s="177">
        <v>-151633523</v>
      </c>
      <c r="J76" s="180"/>
      <c r="K76" s="178">
        <v>-5000000</v>
      </c>
    </row>
    <row r="77" spans="1:11" s="94" customFormat="1" ht="14.1" customHeight="1" x14ac:dyDescent="0.5">
      <c r="A77" s="180" t="s">
        <v>220</v>
      </c>
      <c r="B77" s="182"/>
      <c r="C77" s="188">
        <v>24</v>
      </c>
      <c r="D77" s="180"/>
      <c r="E77" s="177">
        <v>0</v>
      </c>
      <c r="F77" s="180"/>
      <c r="G77" s="178">
        <v>0</v>
      </c>
      <c r="H77" s="180"/>
      <c r="I77" s="177">
        <v>66585400</v>
      </c>
      <c r="J77" s="180"/>
      <c r="K77" s="178">
        <v>70375000</v>
      </c>
    </row>
    <row r="78" spans="1:11" s="94" customFormat="1" ht="14.1" customHeight="1" x14ac:dyDescent="0.5">
      <c r="A78" s="182" t="s">
        <v>197</v>
      </c>
      <c r="B78" s="182"/>
      <c r="C78" s="188"/>
      <c r="D78" s="180"/>
      <c r="E78" s="177">
        <v>0</v>
      </c>
      <c r="F78" s="180"/>
      <c r="G78" s="178">
        <v>0</v>
      </c>
      <c r="H78" s="180"/>
      <c r="I78" s="177">
        <v>7411551</v>
      </c>
      <c r="J78" s="180"/>
      <c r="K78" s="178">
        <v>0</v>
      </c>
    </row>
    <row r="79" spans="1:11" s="94" customFormat="1" ht="14.1" customHeight="1" x14ac:dyDescent="0.5">
      <c r="A79" s="182" t="s">
        <v>175</v>
      </c>
      <c r="B79" s="182"/>
      <c r="C79" s="188"/>
      <c r="D79" s="180"/>
      <c r="E79" s="177"/>
      <c r="F79" s="180"/>
      <c r="G79" s="180"/>
      <c r="H79" s="180"/>
      <c r="I79" s="177"/>
      <c r="J79" s="180"/>
      <c r="K79" s="180"/>
    </row>
    <row r="80" spans="1:11" s="94" customFormat="1" ht="14.1" customHeight="1" x14ac:dyDescent="0.5">
      <c r="A80" s="180"/>
      <c r="B80" s="182" t="s">
        <v>176</v>
      </c>
      <c r="C80" s="188"/>
      <c r="D80" s="180"/>
      <c r="E80" s="177">
        <v>835602</v>
      </c>
      <c r="F80" s="180"/>
      <c r="G80" s="178">
        <v>38495</v>
      </c>
      <c r="H80" s="180"/>
      <c r="I80" s="177">
        <v>835594</v>
      </c>
      <c r="J80" s="180"/>
      <c r="K80" s="178">
        <v>15576558</v>
      </c>
    </row>
    <row r="81" spans="1:11" s="94" customFormat="1" ht="14.1" customHeight="1" x14ac:dyDescent="0.5">
      <c r="A81" s="180" t="s">
        <v>90</v>
      </c>
      <c r="B81" s="182"/>
      <c r="C81" s="188"/>
      <c r="D81" s="180"/>
      <c r="E81" s="177">
        <v>0</v>
      </c>
      <c r="F81" s="180"/>
      <c r="G81" s="178">
        <v>6000000</v>
      </c>
      <c r="H81" s="180"/>
      <c r="I81" s="177">
        <v>0</v>
      </c>
      <c r="J81" s="180"/>
      <c r="K81" s="178">
        <v>0</v>
      </c>
    </row>
    <row r="82" spans="1:11" s="94" customFormat="1" ht="14.1" customHeight="1" x14ac:dyDescent="0.5">
      <c r="A82" s="182" t="s">
        <v>191</v>
      </c>
      <c r="B82" s="182"/>
      <c r="C82" s="188"/>
      <c r="D82" s="180"/>
      <c r="E82" s="177">
        <v>0</v>
      </c>
      <c r="F82" s="180"/>
      <c r="G82" s="178">
        <v>13114852</v>
      </c>
      <c r="H82" s="180"/>
      <c r="I82" s="177">
        <v>0</v>
      </c>
      <c r="J82" s="180"/>
      <c r="K82" s="178">
        <v>0</v>
      </c>
    </row>
    <row r="83" spans="1:11" s="94" customFormat="1" ht="14.1" customHeight="1" x14ac:dyDescent="0.5">
      <c r="A83" s="182" t="s">
        <v>237</v>
      </c>
      <c r="B83" s="182"/>
      <c r="C83" s="188"/>
      <c r="D83" s="180"/>
      <c r="E83" s="177"/>
      <c r="F83" s="180"/>
      <c r="G83" s="178"/>
      <c r="H83" s="180"/>
      <c r="I83" s="177"/>
      <c r="J83" s="180"/>
      <c r="K83" s="178"/>
    </row>
    <row r="84" spans="1:11" s="94" customFormat="1" ht="14.1" customHeight="1" x14ac:dyDescent="0.5">
      <c r="A84" s="182" t="s">
        <v>235</v>
      </c>
      <c r="B84" s="182"/>
      <c r="C84" s="188"/>
      <c r="D84" s="180"/>
      <c r="E84" s="177">
        <v>6000000</v>
      </c>
      <c r="F84" s="180"/>
      <c r="G84" s="178">
        <v>0</v>
      </c>
      <c r="H84" s="180"/>
      <c r="I84" s="177">
        <v>0</v>
      </c>
      <c r="J84" s="180"/>
      <c r="K84" s="178">
        <v>0</v>
      </c>
    </row>
    <row r="85" spans="1:11" s="94" customFormat="1" ht="14.1" customHeight="1" x14ac:dyDescent="0.5">
      <c r="A85" s="182" t="s">
        <v>178</v>
      </c>
      <c r="B85" s="182"/>
      <c r="C85" s="188"/>
      <c r="D85" s="180"/>
      <c r="E85" s="177">
        <v>0</v>
      </c>
      <c r="F85" s="180"/>
      <c r="G85" s="178">
        <v>0</v>
      </c>
      <c r="H85" s="180"/>
      <c r="I85" s="177">
        <v>0</v>
      </c>
      <c r="J85" s="180"/>
      <c r="K85" s="178">
        <v>65785029</v>
      </c>
    </row>
    <row r="86" spans="1:11" s="94" customFormat="1" ht="14.1" customHeight="1" x14ac:dyDescent="0.5">
      <c r="A86" s="182" t="s">
        <v>42</v>
      </c>
      <c r="B86" s="182"/>
      <c r="C86" s="188"/>
      <c r="D86" s="180"/>
      <c r="E86" s="177">
        <v>1458413</v>
      </c>
      <c r="F86" s="180"/>
      <c r="G86" s="178">
        <v>713004</v>
      </c>
      <c r="H86" s="180"/>
      <c r="I86" s="177">
        <v>11502010</v>
      </c>
      <c r="J86" s="180"/>
      <c r="K86" s="178">
        <v>3368601</v>
      </c>
    </row>
    <row r="87" spans="1:11" s="94" customFormat="1" ht="6" customHeight="1" x14ac:dyDescent="0.5">
      <c r="A87" s="192"/>
      <c r="B87" s="192"/>
      <c r="C87" s="189"/>
      <c r="D87" s="180"/>
      <c r="E87" s="193"/>
      <c r="F87" s="180"/>
      <c r="G87" s="194"/>
      <c r="H87" s="180"/>
      <c r="I87" s="193"/>
      <c r="J87" s="180"/>
      <c r="K87" s="194"/>
    </row>
    <row r="88" spans="1:11" s="94" customFormat="1" ht="14.1" customHeight="1" x14ac:dyDescent="0.5">
      <c r="A88" s="181" t="s">
        <v>208</v>
      </c>
      <c r="B88" s="181"/>
      <c r="C88" s="188"/>
      <c r="D88" s="180"/>
      <c r="E88" s="152">
        <f>SUM(E67:E86)</f>
        <v>-732546523</v>
      </c>
      <c r="F88" s="180"/>
      <c r="G88" s="157">
        <f>SUM(G67:G86)</f>
        <v>-78380600</v>
      </c>
      <c r="H88" s="180"/>
      <c r="I88" s="152">
        <f>SUM(I67:I86)</f>
        <v>-757087486</v>
      </c>
      <c r="J88" s="180"/>
      <c r="K88" s="157">
        <f>SUM(K67:K86)</f>
        <v>10236165</v>
      </c>
    </row>
    <row r="89" spans="1:11" s="94" customFormat="1" ht="6" customHeight="1" x14ac:dyDescent="0.5">
      <c r="A89" s="192"/>
      <c r="B89" s="192"/>
      <c r="C89" s="189"/>
      <c r="D89" s="180"/>
      <c r="E89" s="149"/>
      <c r="F89" s="180"/>
      <c r="G89" s="153"/>
      <c r="H89" s="180"/>
      <c r="I89" s="149"/>
      <c r="J89" s="180"/>
      <c r="K89" s="153"/>
    </row>
    <row r="90" spans="1:11" s="94" customFormat="1" ht="14.1" customHeight="1" x14ac:dyDescent="0.5">
      <c r="A90" s="161" t="s">
        <v>43</v>
      </c>
      <c r="B90" s="195"/>
      <c r="C90" s="189"/>
      <c r="D90" s="180"/>
      <c r="E90" s="149"/>
      <c r="F90" s="180"/>
      <c r="G90" s="153"/>
      <c r="H90" s="180"/>
      <c r="I90" s="149"/>
      <c r="J90" s="180"/>
      <c r="K90" s="153"/>
    </row>
    <row r="91" spans="1:11" s="94" customFormat="1" ht="14.1" customHeight="1" x14ac:dyDescent="0.5">
      <c r="A91" s="182" t="s">
        <v>132</v>
      </c>
      <c r="B91" s="192"/>
      <c r="C91" s="189"/>
      <c r="D91" s="180"/>
      <c r="E91" s="190">
        <v>0</v>
      </c>
      <c r="F91" s="180"/>
      <c r="G91" s="191">
        <v>519400000</v>
      </c>
      <c r="H91" s="180"/>
      <c r="I91" s="190">
        <v>0</v>
      </c>
      <c r="J91" s="180"/>
      <c r="K91" s="191">
        <v>319400000</v>
      </c>
    </row>
    <row r="92" spans="1:11" s="94" customFormat="1" ht="14.1" customHeight="1" x14ac:dyDescent="0.5">
      <c r="A92" s="182" t="s">
        <v>179</v>
      </c>
      <c r="B92" s="192"/>
      <c r="C92" s="189"/>
      <c r="D92" s="180"/>
      <c r="E92" s="190">
        <v>0</v>
      </c>
      <c r="F92" s="180"/>
      <c r="G92" s="191">
        <v>-418400000</v>
      </c>
      <c r="H92" s="154"/>
      <c r="I92" s="177">
        <v>0</v>
      </c>
      <c r="J92" s="154"/>
      <c r="K92" s="178">
        <v>-228400000</v>
      </c>
    </row>
    <row r="93" spans="1:11" s="94" customFormat="1" ht="14.1" customHeight="1" x14ac:dyDescent="0.5">
      <c r="A93" s="141" t="s">
        <v>238</v>
      </c>
      <c r="B93" s="192"/>
      <c r="C93" s="189"/>
      <c r="D93" s="180"/>
      <c r="E93" s="190"/>
      <c r="F93" s="180"/>
      <c r="G93" s="191"/>
      <c r="H93" s="154"/>
      <c r="I93" s="177"/>
      <c r="J93" s="154"/>
      <c r="K93" s="178"/>
    </row>
    <row r="94" spans="1:11" s="94" customFormat="1" ht="14.1" customHeight="1" x14ac:dyDescent="0.5">
      <c r="B94" s="141" t="s">
        <v>145</v>
      </c>
      <c r="C94" s="189">
        <v>16</v>
      </c>
      <c r="D94" s="180"/>
      <c r="E94" s="190">
        <v>-54089312</v>
      </c>
      <c r="F94" s="180"/>
      <c r="G94" s="191">
        <v>-20790847</v>
      </c>
      <c r="H94" s="180"/>
      <c r="I94" s="190">
        <v>0</v>
      </c>
      <c r="J94" s="180"/>
      <c r="K94" s="191">
        <v>-10980000</v>
      </c>
    </row>
    <row r="95" spans="1:11" s="94" customFormat="1" ht="14.1" customHeight="1" x14ac:dyDescent="0.5">
      <c r="A95" s="182" t="s">
        <v>239</v>
      </c>
      <c r="B95" s="141"/>
      <c r="C95" s="189"/>
      <c r="D95" s="180"/>
      <c r="E95" s="190"/>
      <c r="F95" s="180"/>
      <c r="G95" s="191"/>
      <c r="H95" s="180"/>
      <c r="I95" s="190"/>
      <c r="J95" s="180"/>
      <c r="K95" s="191"/>
    </row>
    <row r="96" spans="1:11" s="94" customFormat="1" ht="14.1" customHeight="1" x14ac:dyDescent="0.5">
      <c r="B96" s="182" t="s">
        <v>240</v>
      </c>
      <c r="C96" s="189">
        <v>24</v>
      </c>
      <c r="D96" s="180"/>
      <c r="E96" s="190">
        <v>-50000000</v>
      </c>
      <c r="F96" s="180"/>
      <c r="G96" s="191">
        <v>-17550000</v>
      </c>
      <c r="H96" s="154"/>
      <c r="I96" s="177">
        <v>0</v>
      </c>
      <c r="J96" s="154"/>
      <c r="K96" s="178">
        <v>0</v>
      </c>
    </row>
    <row r="97" spans="1:11" s="94" customFormat="1" ht="14.1" customHeight="1" x14ac:dyDescent="0.5">
      <c r="A97" s="182" t="s">
        <v>200</v>
      </c>
      <c r="B97" s="192"/>
      <c r="C97" s="189"/>
      <c r="D97" s="180"/>
      <c r="E97" s="190">
        <v>-5957919</v>
      </c>
      <c r="F97" s="180"/>
      <c r="G97" s="191">
        <v>0</v>
      </c>
      <c r="H97" s="180"/>
      <c r="I97" s="177">
        <v>-936883</v>
      </c>
      <c r="J97" s="180"/>
      <c r="K97" s="178">
        <v>0</v>
      </c>
    </row>
    <row r="98" spans="1:11" s="142" customFormat="1" ht="14.1" customHeight="1" x14ac:dyDescent="0.5">
      <c r="A98" s="182" t="s">
        <v>180</v>
      </c>
      <c r="B98" s="192"/>
      <c r="C98" s="189">
        <v>21</v>
      </c>
      <c r="D98" s="180"/>
      <c r="E98" s="152">
        <v>-300000000</v>
      </c>
      <c r="F98" s="180"/>
      <c r="G98" s="157">
        <v>-246004971</v>
      </c>
      <c r="H98" s="180"/>
      <c r="I98" s="152">
        <v>-300000000</v>
      </c>
      <c r="J98" s="180"/>
      <c r="K98" s="157">
        <v>-246000000</v>
      </c>
    </row>
    <row r="99" spans="1:11" s="142" customFormat="1" ht="6" customHeight="1" x14ac:dyDescent="0.5">
      <c r="A99" s="192"/>
      <c r="B99" s="192"/>
      <c r="C99" s="189"/>
      <c r="D99" s="180"/>
      <c r="E99" s="149"/>
      <c r="F99" s="180"/>
      <c r="G99" s="153"/>
      <c r="H99" s="180"/>
      <c r="I99" s="149"/>
      <c r="J99" s="180"/>
      <c r="K99" s="153"/>
    </row>
    <row r="100" spans="1:11" s="142" customFormat="1" ht="14.1" customHeight="1" x14ac:dyDescent="0.5">
      <c r="A100" s="181" t="s">
        <v>181</v>
      </c>
      <c r="B100" s="181"/>
      <c r="C100" s="189"/>
      <c r="D100" s="180"/>
      <c r="E100" s="152">
        <f>SUM(E91:E99)</f>
        <v>-410047231</v>
      </c>
      <c r="F100" s="180"/>
      <c r="G100" s="157">
        <f>SUM(G91:G99)</f>
        <v>-183345818</v>
      </c>
      <c r="H100" s="180"/>
      <c r="I100" s="152">
        <f>SUM(I91:I99)</f>
        <v>-300936883</v>
      </c>
      <c r="J100" s="180"/>
      <c r="K100" s="157">
        <f>SUM(K91:K99)</f>
        <v>-165980000</v>
      </c>
    </row>
    <row r="101" spans="1:11" ht="6" customHeight="1" x14ac:dyDescent="0.5">
      <c r="A101" s="68"/>
      <c r="B101" s="141"/>
      <c r="C101" s="113"/>
      <c r="D101" s="141"/>
      <c r="E101" s="112"/>
      <c r="F101" s="52"/>
      <c r="G101" s="51"/>
      <c r="H101" s="141"/>
      <c r="I101" s="112"/>
      <c r="J101" s="52"/>
      <c r="K101" s="51"/>
    </row>
    <row r="102" spans="1:11" s="142" customFormat="1" ht="14.1" customHeight="1" x14ac:dyDescent="0.5">
      <c r="A102" s="196" t="s">
        <v>211</v>
      </c>
      <c r="B102" s="196"/>
      <c r="C102" s="198"/>
      <c r="D102" s="182"/>
      <c r="E102" s="149">
        <f>E52+E88+E100</f>
        <v>-765800064</v>
      </c>
      <c r="F102" s="182"/>
      <c r="G102" s="153">
        <f>G52+G88+G100</f>
        <v>68044527</v>
      </c>
      <c r="H102" s="182"/>
      <c r="I102" s="149">
        <f>I52+I88+I100</f>
        <v>-802067973</v>
      </c>
      <c r="J102" s="182"/>
      <c r="K102" s="153">
        <f>K52+K88+K100</f>
        <v>72988590</v>
      </c>
    </row>
    <row r="103" spans="1:11" s="142" customFormat="1" ht="14.1" customHeight="1" x14ac:dyDescent="0.5">
      <c r="A103" s="182" t="s">
        <v>73</v>
      </c>
      <c r="B103" s="197"/>
      <c r="C103" s="198"/>
      <c r="D103" s="182"/>
      <c r="E103" s="149">
        <f>'EN 2-4'!I16</f>
        <v>1234416297</v>
      </c>
      <c r="F103" s="182"/>
      <c r="G103" s="153">
        <v>249418066</v>
      </c>
      <c r="H103" s="182"/>
      <c r="I103" s="149">
        <f>'EN 2-4'!M16</f>
        <v>1091584267</v>
      </c>
      <c r="J103" s="182"/>
      <c r="K103" s="153">
        <v>92832321</v>
      </c>
    </row>
    <row r="104" spans="1:11" s="142" customFormat="1" ht="14.1" customHeight="1" x14ac:dyDescent="0.5">
      <c r="A104" s="182" t="s">
        <v>182</v>
      </c>
      <c r="B104" s="197"/>
      <c r="C104" s="198"/>
      <c r="D104" s="182"/>
      <c r="E104" s="152">
        <v>1684757</v>
      </c>
      <c r="F104" s="182"/>
      <c r="G104" s="157">
        <v>-900145</v>
      </c>
      <c r="H104" s="182"/>
      <c r="I104" s="152">
        <v>1278439</v>
      </c>
      <c r="J104" s="182"/>
      <c r="K104" s="157">
        <v>-576928</v>
      </c>
    </row>
    <row r="105" spans="1:11" s="142" customFormat="1" ht="6" customHeight="1" x14ac:dyDescent="0.5">
      <c r="A105" s="192"/>
      <c r="B105" s="192"/>
      <c r="C105" s="189"/>
      <c r="D105" s="180"/>
      <c r="E105" s="193"/>
      <c r="F105" s="180"/>
      <c r="G105" s="194"/>
      <c r="H105" s="180"/>
      <c r="I105" s="193"/>
      <c r="J105" s="180"/>
      <c r="K105" s="194"/>
    </row>
    <row r="106" spans="1:11" s="142" customFormat="1" ht="14.1" customHeight="1" thickBot="1" x14ac:dyDescent="0.55000000000000004">
      <c r="A106" s="196" t="s">
        <v>74</v>
      </c>
      <c r="B106" s="197"/>
      <c r="C106" s="198"/>
      <c r="D106" s="182"/>
      <c r="E106" s="199">
        <f>SUM(E102:E104)</f>
        <v>470300990</v>
      </c>
      <c r="F106" s="182"/>
      <c r="G106" s="200">
        <f>SUM(G102:G104)</f>
        <v>316562448</v>
      </c>
      <c r="H106" s="182"/>
      <c r="I106" s="199">
        <f>SUM(I102:I104)</f>
        <v>290794733</v>
      </c>
      <c r="J106" s="182"/>
      <c r="K106" s="200">
        <f>SUM(K102:K104)</f>
        <v>165243983</v>
      </c>
    </row>
    <row r="107" spans="1:11" s="142" customFormat="1" ht="6" customHeight="1" thickTop="1" x14ac:dyDescent="0.5">
      <c r="A107" s="196"/>
      <c r="B107" s="197"/>
      <c r="C107" s="198"/>
      <c r="D107" s="182"/>
      <c r="E107" s="149"/>
      <c r="F107" s="182"/>
      <c r="G107" s="153"/>
      <c r="H107" s="182"/>
      <c r="I107" s="149"/>
      <c r="J107" s="182"/>
      <c r="K107" s="153"/>
    </row>
    <row r="108" spans="1:11" s="142" customFormat="1" ht="14.1" customHeight="1" x14ac:dyDescent="0.5">
      <c r="A108" s="181" t="s">
        <v>74</v>
      </c>
      <c r="B108" s="197"/>
      <c r="C108" s="198"/>
      <c r="D108" s="182"/>
      <c r="E108" s="149">
        <v>470300990</v>
      </c>
      <c r="F108" s="182"/>
      <c r="G108" s="153">
        <v>316562579</v>
      </c>
      <c r="H108" s="182"/>
      <c r="I108" s="149">
        <v>290794733</v>
      </c>
      <c r="J108" s="182"/>
      <c r="K108" s="153">
        <v>165243983</v>
      </c>
    </row>
    <row r="109" spans="1:11" s="142" customFormat="1" ht="14.1" customHeight="1" x14ac:dyDescent="0.5">
      <c r="A109" s="181" t="s">
        <v>224</v>
      </c>
      <c r="B109" s="197"/>
      <c r="C109" s="198"/>
      <c r="D109" s="182"/>
      <c r="E109" s="152">
        <v>0</v>
      </c>
      <c r="F109" s="182"/>
      <c r="G109" s="157">
        <v>-131</v>
      </c>
      <c r="H109" s="182"/>
      <c r="I109" s="152">
        <v>0</v>
      </c>
      <c r="J109" s="182"/>
      <c r="K109" s="157">
        <v>0</v>
      </c>
    </row>
    <row r="110" spans="1:11" s="142" customFormat="1" ht="6" customHeight="1" x14ac:dyDescent="0.5">
      <c r="A110" s="196"/>
      <c r="B110" s="197"/>
      <c r="C110" s="198"/>
      <c r="D110" s="182"/>
      <c r="E110" s="149"/>
      <c r="F110" s="182"/>
      <c r="G110" s="153"/>
      <c r="H110" s="182"/>
      <c r="I110" s="149"/>
      <c r="J110" s="182"/>
      <c r="K110" s="153"/>
    </row>
    <row r="111" spans="1:11" s="142" customFormat="1" ht="14.1" customHeight="1" thickBot="1" x14ac:dyDescent="0.55000000000000004">
      <c r="A111" s="196" t="s">
        <v>74</v>
      </c>
      <c r="B111" s="182"/>
      <c r="C111" s="188"/>
      <c r="D111" s="182"/>
      <c r="E111" s="199">
        <f>SUM(E108:E109)</f>
        <v>470300990</v>
      </c>
      <c r="F111" s="182"/>
      <c r="G111" s="200">
        <f>SUM(G108:G109)</f>
        <v>316562448</v>
      </c>
      <c r="H111" s="182"/>
      <c r="I111" s="199">
        <f>SUM(I108:I109)</f>
        <v>290794733</v>
      </c>
      <c r="J111" s="182"/>
      <c r="K111" s="200">
        <f>SUM(K108:K109)</f>
        <v>165243983</v>
      </c>
    </row>
    <row r="112" spans="1:11" s="142" customFormat="1" ht="10.5" customHeight="1" thickTop="1" x14ac:dyDescent="0.5">
      <c r="A112" s="196"/>
      <c r="B112" s="182"/>
      <c r="C112" s="188"/>
      <c r="D112" s="182"/>
      <c r="E112" s="153"/>
      <c r="F112" s="182"/>
      <c r="G112" s="153"/>
      <c r="H112" s="182"/>
      <c r="I112" s="153"/>
      <c r="J112" s="182"/>
      <c r="K112" s="153"/>
    </row>
    <row r="113" spans="1:11" s="11" customFormat="1" ht="21.95" customHeight="1" x14ac:dyDescent="0.5">
      <c r="A113" s="18" t="s">
        <v>70</v>
      </c>
      <c r="B113" s="19"/>
      <c r="C113" s="209"/>
      <c r="D113" s="3"/>
      <c r="E113" s="5"/>
      <c r="F113" s="3"/>
      <c r="G113" s="3"/>
      <c r="H113" s="3"/>
      <c r="I113" s="3"/>
      <c r="J113" s="3"/>
      <c r="K113" s="3"/>
    </row>
    <row r="114" spans="1:11" ht="15" customHeight="1" x14ac:dyDescent="0.5">
      <c r="A114" s="13" t="str">
        <f>A55</f>
        <v>R&amp;B Food Supply Public Company Limited</v>
      </c>
      <c r="B114" s="20"/>
      <c r="C114" s="210"/>
      <c r="D114" s="11"/>
      <c r="E114" s="9"/>
      <c r="F114" s="11"/>
      <c r="G114" s="11"/>
      <c r="H114" s="11"/>
      <c r="I114" s="11"/>
      <c r="J114" s="11"/>
      <c r="K114" s="11"/>
    </row>
    <row r="115" spans="1:11" ht="15" customHeight="1" x14ac:dyDescent="0.5">
      <c r="A115" s="14" t="s">
        <v>125</v>
      </c>
      <c r="B115" s="20"/>
      <c r="C115" s="210"/>
      <c r="D115" s="11"/>
      <c r="E115" s="9"/>
      <c r="F115" s="11"/>
      <c r="G115" s="11"/>
      <c r="H115" s="11"/>
      <c r="I115" s="11"/>
      <c r="J115" s="11"/>
      <c r="K115" s="11"/>
    </row>
    <row r="116" spans="1:11" s="11" customFormat="1" ht="15" customHeight="1" x14ac:dyDescent="0.5">
      <c r="A116" s="16" t="str">
        <f>+A3</f>
        <v>For the nine-month period ended 30 September 2020</v>
      </c>
      <c r="B116" s="19"/>
      <c r="C116" s="209"/>
      <c r="D116" s="3"/>
      <c r="E116" s="5"/>
      <c r="F116" s="3"/>
      <c r="G116" s="3"/>
      <c r="H116" s="3"/>
      <c r="I116" s="3"/>
      <c r="J116" s="3"/>
      <c r="K116" s="3"/>
    </row>
    <row r="117" spans="1:11" s="11" customFormat="1" ht="15.95" customHeight="1" x14ac:dyDescent="0.5">
      <c r="A117" s="17"/>
      <c r="B117" s="20"/>
      <c r="C117" s="210"/>
      <c r="E117" s="9"/>
    </row>
    <row r="118" spans="1:11" s="11" customFormat="1" ht="15.95" customHeight="1" x14ac:dyDescent="0.5">
      <c r="A118" s="17"/>
      <c r="B118" s="20"/>
      <c r="C118" s="210"/>
      <c r="E118" s="9"/>
    </row>
    <row r="119" spans="1:11" s="11" customFormat="1" ht="15.95" customHeight="1" x14ac:dyDescent="0.5">
      <c r="A119" s="17"/>
      <c r="B119" s="20"/>
      <c r="C119" s="210"/>
      <c r="E119" s="279" t="s">
        <v>45</v>
      </c>
      <c r="F119" s="279"/>
      <c r="G119" s="279"/>
      <c r="H119" s="258"/>
      <c r="I119" s="279" t="s">
        <v>66</v>
      </c>
      <c r="J119" s="279"/>
      <c r="K119" s="279"/>
    </row>
    <row r="120" spans="1:11" s="11" customFormat="1" ht="15.95" customHeight="1" x14ac:dyDescent="0.5">
      <c r="A120" s="20"/>
      <c r="B120" s="20"/>
      <c r="C120" s="210"/>
      <c r="E120" s="280" t="s">
        <v>46</v>
      </c>
      <c r="F120" s="280"/>
      <c r="G120" s="280"/>
      <c r="H120" s="258"/>
      <c r="I120" s="280" t="s">
        <v>46</v>
      </c>
      <c r="J120" s="280"/>
      <c r="K120" s="280"/>
    </row>
    <row r="121" spans="1:11" s="11" customFormat="1" ht="15.95" customHeight="1" x14ac:dyDescent="0.5">
      <c r="A121" s="20"/>
      <c r="B121" s="20"/>
      <c r="C121" s="210"/>
      <c r="E121" s="256" t="s">
        <v>47</v>
      </c>
      <c r="F121" s="10"/>
      <c r="G121" s="259" t="s">
        <v>47</v>
      </c>
      <c r="H121" s="258"/>
      <c r="I121" s="259" t="s">
        <v>47</v>
      </c>
      <c r="J121" s="10"/>
      <c r="K121" s="259" t="s">
        <v>47</v>
      </c>
    </row>
    <row r="122" spans="1:11" s="11" customFormat="1" ht="15.95" customHeight="1" x14ac:dyDescent="0.5">
      <c r="A122" s="20"/>
      <c r="B122" s="20"/>
      <c r="C122" s="210"/>
      <c r="E122" s="83" t="s">
        <v>215</v>
      </c>
      <c r="F122" s="260"/>
      <c r="G122" s="261" t="s">
        <v>215</v>
      </c>
      <c r="H122" s="260"/>
      <c r="I122" s="261" t="s">
        <v>215</v>
      </c>
      <c r="J122" s="260"/>
      <c r="K122" s="261" t="s">
        <v>215</v>
      </c>
    </row>
    <row r="123" spans="1:11" s="11" customFormat="1" ht="15.95" customHeight="1" x14ac:dyDescent="0.5">
      <c r="A123" s="20"/>
      <c r="B123" s="20"/>
      <c r="C123" s="206"/>
      <c r="E123" s="6" t="s">
        <v>138</v>
      </c>
      <c r="F123" s="6"/>
      <c r="G123" s="6" t="s">
        <v>123</v>
      </c>
      <c r="H123" s="36"/>
      <c r="I123" s="6" t="s">
        <v>138</v>
      </c>
      <c r="J123" s="6"/>
      <c r="K123" s="6" t="s">
        <v>123</v>
      </c>
    </row>
    <row r="124" spans="1:11" s="11" customFormat="1" ht="15.95" customHeight="1" x14ac:dyDescent="0.5">
      <c r="A124" s="20"/>
      <c r="B124" s="20"/>
      <c r="C124" s="47" t="s">
        <v>0</v>
      </c>
      <c r="D124" s="262"/>
      <c r="E124" s="257" t="s">
        <v>1</v>
      </c>
      <c r="F124" s="6"/>
      <c r="G124" s="257" t="s">
        <v>1</v>
      </c>
      <c r="H124" s="262"/>
      <c r="I124" s="257" t="s">
        <v>1</v>
      </c>
      <c r="J124" s="6"/>
      <c r="K124" s="257" t="s">
        <v>1</v>
      </c>
    </row>
    <row r="125" spans="1:11" s="142" customFormat="1" ht="15.95" customHeight="1" x14ac:dyDescent="0.5">
      <c r="A125" s="196"/>
      <c r="B125" s="182"/>
      <c r="C125" s="188"/>
      <c r="D125" s="182"/>
      <c r="E125" s="149"/>
      <c r="F125" s="182"/>
      <c r="G125" s="153"/>
      <c r="H125" s="182"/>
      <c r="I125" s="149"/>
      <c r="J125" s="182"/>
      <c r="K125" s="153"/>
    </row>
    <row r="126" spans="1:11" s="142" customFormat="1" ht="15.95" customHeight="1" x14ac:dyDescent="0.5">
      <c r="A126" s="202" t="s">
        <v>183</v>
      </c>
      <c r="B126" s="182"/>
      <c r="C126" s="188"/>
      <c r="D126" s="182"/>
      <c r="E126" s="149"/>
      <c r="F126" s="141"/>
      <c r="G126" s="160"/>
      <c r="H126" s="141"/>
      <c r="I126" s="149"/>
      <c r="J126" s="141"/>
      <c r="K126" s="160"/>
    </row>
    <row r="127" spans="1:11" s="142" customFormat="1" ht="15.95" customHeight="1" x14ac:dyDescent="0.5">
      <c r="A127" s="202"/>
      <c r="B127" s="182"/>
      <c r="C127" s="188"/>
      <c r="D127" s="182"/>
      <c r="E127" s="149"/>
      <c r="F127" s="141"/>
      <c r="G127" s="160"/>
      <c r="H127" s="141"/>
      <c r="I127" s="149"/>
      <c r="J127" s="141"/>
      <c r="K127" s="160"/>
    </row>
    <row r="128" spans="1:11" s="142" customFormat="1" ht="15.95" customHeight="1" x14ac:dyDescent="0.5">
      <c r="A128" s="192" t="s">
        <v>241</v>
      </c>
      <c r="B128" s="182"/>
      <c r="C128" s="188"/>
      <c r="D128" s="182"/>
      <c r="E128" s="149"/>
      <c r="F128" s="141"/>
      <c r="G128" s="160"/>
      <c r="H128" s="141"/>
      <c r="I128" s="149"/>
      <c r="J128" s="141"/>
      <c r="K128" s="160"/>
    </row>
    <row r="129" spans="1:11" ht="15.95" customHeight="1" x14ac:dyDescent="0.5">
      <c r="B129" s="192" t="s">
        <v>243</v>
      </c>
      <c r="C129" s="189"/>
      <c r="D129" s="189"/>
      <c r="E129" s="149"/>
      <c r="F129" s="141"/>
      <c r="G129" s="160"/>
      <c r="H129" s="141"/>
      <c r="I129" s="149"/>
      <c r="J129" s="141"/>
      <c r="K129" s="160"/>
    </row>
    <row r="130" spans="1:11" ht="15.95" customHeight="1" x14ac:dyDescent="0.5">
      <c r="A130" s="192"/>
      <c r="B130" s="192" t="s">
        <v>242</v>
      </c>
      <c r="C130" s="189"/>
      <c r="D130" s="189"/>
      <c r="E130" s="149"/>
      <c r="F130" s="141"/>
      <c r="G130" s="141"/>
      <c r="H130" s="141"/>
      <c r="I130" s="149"/>
      <c r="J130" s="141"/>
      <c r="K130" s="141"/>
    </row>
    <row r="131" spans="1:11" ht="15.95" customHeight="1" x14ac:dyDescent="0.5">
      <c r="A131" s="192"/>
      <c r="B131" s="192" t="s">
        <v>244</v>
      </c>
      <c r="C131" s="189"/>
      <c r="D131" s="189"/>
      <c r="E131" s="149"/>
      <c r="F131" s="141"/>
      <c r="G131" s="141"/>
      <c r="H131" s="141"/>
      <c r="I131" s="149"/>
      <c r="J131" s="141"/>
      <c r="K131" s="141"/>
    </row>
    <row r="132" spans="1:11" ht="15.95" customHeight="1" x14ac:dyDescent="0.5">
      <c r="A132" s="192"/>
      <c r="B132" s="192" t="s">
        <v>245</v>
      </c>
      <c r="C132" s="189">
        <v>11</v>
      </c>
      <c r="D132" s="189"/>
      <c r="E132" s="149">
        <v>0</v>
      </c>
      <c r="F132" s="141"/>
      <c r="G132" s="160">
        <v>0</v>
      </c>
      <c r="H132" s="141"/>
      <c r="I132" s="149">
        <v>13740367</v>
      </c>
      <c r="J132" s="141"/>
      <c r="K132" s="160">
        <v>0</v>
      </c>
    </row>
    <row r="133" spans="1:11" ht="15.95" customHeight="1" x14ac:dyDescent="0.5">
      <c r="A133" s="192" t="s">
        <v>203</v>
      </c>
      <c r="B133" s="192"/>
      <c r="C133" s="189"/>
      <c r="D133" s="189"/>
      <c r="E133" s="149"/>
      <c r="F133" s="141"/>
      <c r="G133" s="266"/>
      <c r="H133" s="141"/>
      <c r="I133" s="149"/>
      <c r="J133" s="141"/>
      <c r="K133" s="266"/>
    </row>
    <row r="134" spans="1:11" ht="15.95" customHeight="1" x14ac:dyDescent="0.5">
      <c r="A134" s="141"/>
      <c r="B134" s="192" t="s">
        <v>204</v>
      </c>
      <c r="C134" s="189">
        <v>11</v>
      </c>
      <c r="D134" s="189"/>
      <c r="E134" s="149">
        <v>0</v>
      </c>
      <c r="F134" s="141"/>
      <c r="G134" s="160">
        <v>0</v>
      </c>
      <c r="H134" s="141"/>
      <c r="I134" s="149">
        <v>-18413844</v>
      </c>
      <c r="J134" s="141"/>
      <c r="K134" s="160">
        <v>0</v>
      </c>
    </row>
    <row r="135" spans="1:11" s="142" customFormat="1" ht="15.95" customHeight="1" x14ac:dyDescent="0.5">
      <c r="A135" s="192" t="s">
        <v>184</v>
      </c>
      <c r="B135" s="182"/>
      <c r="C135" s="198"/>
      <c r="D135" s="182"/>
      <c r="E135" s="149">
        <v>0</v>
      </c>
      <c r="F135" s="201"/>
      <c r="G135" s="160">
        <v>67126009</v>
      </c>
      <c r="H135" s="201"/>
      <c r="I135" s="149">
        <v>0</v>
      </c>
      <c r="J135" s="182"/>
      <c r="K135" s="160">
        <v>32565208</v>
      </c>
    </row>
    <row r="136" spans="1:11" s="142" customFormat="1" ht="15.95" customHeight="1" x14ac:dyDescent="0.5">
      <c r="A136" s="192" t="s">
        <v>246</v>
      </c>
      <c r="B136" s="182"/>
      <c r="C136" s="188"/>
      <c r="D136" s="182"/>
      <c r="E136" s="252"/>
      <c r="F136" s="160"/>
      <c r="G136" s="160"/>
      <c r="H136" s="160"/>
      <c r="I136" s="252"/>
      <c r="J136" s="160"/>
      <c r="K136" s="160"/>
    </row>
    <row r="137" spans="1:11" s="142" customFormat="1" ht="15.95" customHeight="1" x14ac:dyDescent="0.5">
      <c r="A137" s="192"/>
      <c r="B137" s="182" t="s">
        <v>247</v>
      </c>
      <c r="C137" s="198"/>
      <c r="D137" s="182"/>
      <c r="E137" s="252">
        <v>6063462</v>
      </c>
      <c r="F137" s="160"/>
      <c r="G137" s="160">
        <v>855277</v>
      </c>
      <c r="H137" s="160"/>
      <c r="I137" s="252">
        <v>6132742</v>
      </c>
      <c r="J137" s="160"/>
      <c r="K137" s="160">
        <v>4255026</v>
      </c>
    </row>
    <row r="138" spans="1:11" s="142" customFormat="1" ht="15.95" customHeight="1" x14ac:dyDescent="0.5">
      <c r="A138" s="192" t="s">
        <v>136</v>
      </c>
      <c r="B138" s="182"/>
      <c r="C138" s="189"/>
      <c r="D138" s="189"/>
      <c r="E138" s="252">
        <v>0</v>
      </c>
      <c r="F138" s="160"/>
      <c r="G138" s="160">
        <v>0</v>
      </c>
      <c r="H138" s="160"/>
      <c r="I138" s="252">
        <v>0</v>
      </c>
      <c r="J138" s="160"/>
      <c r="K138" s="160">
        <v>5192185.8899999997</v>
      </c>
    </row>
    <row r="139" spans="1:11" ht="15.95" customHeight="1" x14ac:dyDescent="0.5">
      <c r="A139" s="192" t="s">
        <v>192</v>
      </c>
      <c r="B139" s="192"/>
      <c r="C139" s="189"/>
      <c r="D139" s="189"/>
      <c r="E139" s="252"/>
      <c r="F139" s="160"/>
      <c r="G139" s="160"/>
      <c r="H139" s="160"/>
      <c r="I139" s="252"/>
      <c r="J139" s="160"/>
      <c r="K139" s="160"/>
    </row>
    <row r="140" spans="1:11" ht="15.95" customHeight="1" x14ac:dyDescent="0.5">
      <c r="A140" s="192"/>
      <c r="B140" s="192" t="s">
        <v>230</v>
      </c>
      <c r="C140" s="189"/>
      <c r="D140" s="189"/>
      <c r="E140" s="252">
        <v>519094898</v>
      </c>
      <c r="F140" s="160"/>
      <c r="G140" s="160">
        <v>0</v>
      </c>
      <c r="H140" s="160"/>
      <c r="I140" s="252">
        <v>125726658</v>
      </c>
      <c r="J140" s="160"/>
      <c r="K140" s="160">
        <v>0</v>
      </c>
    </row>
    <row r="141" spans="1:11" ht="15.95" customHeight="1" x14ac:dyDescent="0.5">
      <c r="A141" s="192" t="s">
        <v>193</v>
      </c>
      <c r="B141" s="192"/>
      <c r="C141" s="189"/>
      <c r="D141" s="189"/>
      <c r="E141" s="252">
        <v>282388386</v>
      </c>
      <c r="F141" s="160"/>
      <c r="G141" s="160">
        <v>0</v>
      </c>
      <c r="H141" s="160"/>
      <c r="I141" s="252">
        <v>126611948</v>
      </c>
      <c r="J141" s="160"/>
      <c r="K141" s="160">
        <v>0</v>
      </c>
    </row>
    <row r="142" spans="1:11" ht="15.95" customHeight="1" x14ac:dyDescent="0.5">
      <c r="A142" s="192" t="s">
        <v>194</v>
      </c>
      <c r="B142" s="192"/>
      <c r="C142" s="189"/>
      <c r="D142" s="189"/>
      <c r="E142" s="252"/>
      <c r="F142" s="160"/>
      <c r="G142" s="160"/>
      <c r="H142" s="160"/>
      <c r="I142" s="252"/>
      <c r="J142" s="160"/>
      <c r="K142" s="160"/>
    </row>
    <row r="143" spans="1:11" ht="15.95" customHeight="1" x14ac:dyDescent="0.5">
      <c r="A143" s="192"/>
      <c r="B143" s="192" t="s">
        <v>195</v>
      </c>
      <c r="C143" s="189"/>
      <c r="D143" s="189"/>
      <c r="E143" s="252">
        <v>-4782825</v>
      </c>
      <c r="F143" s="160"/>
      <c r="G143" s="160">
        <v>0</v>
      </c>
      <c r="H143" s="160"/>
      <c r="I143" s="252">
        <v>-3068498</v>
      </c>
      <c r="J143" s="160"/>
      <c r="K143" s="160">
        <v>0</v>
      </c>
    </row>
    <row r="144" spans="1:11" ht="15.95" customHeight="1" x14ac:dyDescent="0.5">
      <c r="A144" s="192" t="s">
        <v>201</v>
      </c>
      <c r="B144" s="192"/>
      <c r="C144" s="189"/>
      <c r="D144" s="189"/>
      <c r="E144" s="252">
        <v>-35168</v>
      </c>
      <c r="F144" s="160"/>
      <c r="G144" s="160">
        <v>0</v>
      </c>
      <c r="H144" s="160"/>
      <c r="I144" s="252">
        <v>-35168</v>
      </c>
      <c r="J144" s="160"/>
      <c r="K144" s="160">
        <v>0</v>
      </c>
    </row>
    <row r="145" spans="1:11" ht="15.95" customHeight="1" x14ac:dyDescent="0.5">
      <c r="A145" s="192" t="s">
        <v>248</v>
      </c>
      <c r="B145" s="192"/>
      <c r="C145" s="189"/>
      <c r="D145" s="189"/>
      <c r="E145" s="252"/>
      <c r="F145" s="160"/>
      <c r="G145" s="160"/>
      <c r="H145" s="160"/>
      <c r="I145" s="252"/>
      <c r="J145" s="160"/>
      <c r="K145" s="160"/>
    </row>
    <row r="146" spans="1:11" s="142" customFormat="1" ht="15.95" customHeight="1" x14ac:dyDescent="0.5">
      <c r="B146" s="192" t="s">
        <v>249</v>
      </c>
      <c r="C146" s="198"/>
      <c r="D146" s="182"/>
      <c r="E146" s="252">
        <v>0</v>
      </c>
      <c r="F146" s="160"/>
      <c r="G146" s="160">
        <v>-11180</v>
      </c>
      <c r="H146" s="160"/>
      <c r="I146" s="252">
        <v>0</v>
      </c>
      <c r="J146" s="160"/>
      <c r="K146" s="160">
        <v>0</v>
      </c>
    </row>
    <row r="147" spans="1:11" ht="15.95" customHeight="1" x14ac:dyDescent="0.5">
      <c r="A147" s="192" t="s">
        <v>202</v>
      </c>
      <c r="B147" s="192"/>
      <c r="C147" s="189"/>
      <c r="D147" s="189"/>
      <c r="E147" s="252">
        <v>0</v>
      </c>
      <c r="F147" s="160"/>
      <c r="G147" s="160">
        <v>0</v>
      </c>
      <c r="H147" s="160"/>
      <c r="I147" s="252">
        <v>122710</v>
      </c>
      <c r="J147" s="160"/>
      <c r="K147" s="160">
        <v>0</v>
      </c>
    </row>
    <row r="148" spans="1:11" ht="15.95" customHeight="1" x14ac:dyDescent="0.5">
      <c r="A148" s="192"/>
      <c r="B148" s="192"/>
      <c r="C148" s="189"/>
      <c r="D148" s="189"/>
      <c r="E148" s="160"/>
      <c r="F148" s="160"/>
      <c r="G148" s="160"/>
      <c r="H148" s="160"/>
      <c r="I148" s="160"/>
      <c r="J148" s="160"/>
      <c r="K148" s="160"/>
    </row>
    <row r="149" spans="1:11" ht="15.95" customHeight="1" x14ac:dyDescent="0.5">
      <c r="A149" s="192"/>
      <c r="B149" s="192"/>
      <c r="C149" s="189"/>
      <c r="D149" s="189"/>
      <c r="E149" s="160"/>
      <c r="F149" s="160"/>
      <c r="G149" s="160"/>
      <c r="H149" s="160"/>
      <c r="I149" s="160"/>
      <c r="J149" s="160"/>
      <c r="K149" s="160"/>
    </row>
    <row r="150" spans="1:11" ht="15.95" customHeight="1" x14ac:dyDescent="0.5">
      <c r="A150" s="192"/>
      <c r="B150" s="192"/>
      <c r="C150" s="189"/>
      <c r="D150" s="189"/>
      <c r="E150" s="160"/>
      <c r="F150" s="141"/>
      <c r="G150" s="141"/>
      <c r="H150" s="141"/>
      <c r="I150" s="153"/>
      <c r="J150" s="141"/>
      <c r="K150" s="141"/>
    </row>
    <row r="151" spans="1:11" ht="15.95" customHeight="1" x14ac:dyDescent="0.5">
      <c r="A151" s="192"/>
      <c r="B151" s="192"/>
      <c r="C151" s="189"/>
      <c r="D151" s="189"/>
      <c r="E151" s="160"/>
      <c r="F151" s="141"/>
      <c r="G151" s="141"/>
      <c r="H151" s="141"/>
      <c r="I151" s="153"/>
      <c r="J151" s="141"/>
      <c r="K151" s="141"/>
    </row>
    <row r="152" spans="1:11" ht="15.95" customHeight="1" x14ac:dyDescent="0.5">
      <c r="A152" s="192"/>
      <c r="B152" s="192"/>
      <c r="C152" s="189"/>
      <c r="D152" s="189"/>
      <c r="E152" s="160"/>
      <c r="F152" s="141"/>
      <c r="G152" s="141"/>
      <c r="H152" s="141"/>
      <c r="I152" s="153"/>
      <c r="J152" s="141"/>
      <c r="K152" s="141"/>
    </row>
    <row r="153" spans="1:11" ht="15.95" customHeight="1" x14ac:dyDescent="0.5">
      <c r="A153" s="192"/>
      <c r="B153" s="192"/>
      <c r="C153" s="189"/>
      <c r="D153" s="189"/>
      <c r="E153" s="160"/>
      <c r="F153" s="141"/>
      <c r="G153" s="141"/>
      <c r="H153" s="141"/>
      <c r="I153" s="153"/>
      <c r="J153" s="141"/>
      <c r="K153" s="141"/>
    </row>
    <row r="154" spans="1:11" ht="15.95" customHeight="1" x14ac:dyDescent="0.5">
      <c r="A154" s="192"/>
      <c r="B154" s="192"/>
      <c r="C154" s="189"/>
      <c r="D154" s="189"/>
      <c r="E154" s="160"/>
      <c r="F154" s="141"/>
      <c r="G154" s="141"/>
      <c r="H154" s="141"/>
      <c r="I154" s="153"/>
      <c r="J154" s="141"/>
      <c r="K154" s="141"/>
    </row>
    <row r="155" spans="1:11" ht="15.95" customHeight="1" x14ac:dyDescent="0.5">
      <c r="A155" s="265"/>
      <c r="B155" s="265"/>
      <c r="C155" s="264"/>
      <c r="D155" s="264"/>
      <c r="E155" s="144"/>
      <c r="I155" s="143"/>
    </row>
    <row r="156" spans="1:11" ht="15.95" customHeight="1" x14ac:dyDescent="0.5">
      <c r="A156" s="265"/>
      <c r="B156" s="265"/>
      <c r="C156" s="264"/>
      <c r="D156" s="264"/>
      <c r="E156" s="144"/>
      <c r="I156" s="143"/>
    </row>
    <row r="157" spans="1:11" ht="15.95" customHeight="1" x14ac:dyDescent="0.5">
      <c r="A157" s="265"/>
      <c r="B157" s="265"/>
      <c r="C157" s="264"/>
      <c r="D157" s="264"/>
      <c r="E157" s="144"/>
      <c r="I157" s="143"/>
    </row>
    <row r="158" spans="1:11" ht="9.9499999999999993" customHeight="1" x14ac:dyDescent="0.5">
      <c r="A158" s="265"/>
      <c r="B158" s="265"/>
      <c r="C158" s="264"/>
      <c r="D158" s="264"/>
      <c r="E158" s="144"/>
      <c r="I158" s="143"/>
    </row>
    <row r="159" spans="1:11" ht="11.45" customHeight="1" x14ac:dyDescent="0.5">
      <c r="A159" s="265"/>
      <c r="B159" s="265"/>
      <c r="C159" s="264"/>
      <c r="D159" s="264"/>
      <c r="E159" s="144"/>
      <c r="I159" s="143"/>
    </row>
    <row r="160" spans="1:11" ht="9" customHeight="1" x14ac:dyDescent="0.5">
      <c r="A160" s="265"/>
      <c r="B160" s="265"/>
      <c r="C160" s="264"/>
      <c r="D160" s="264"/>
      <c r="E160" s="144"/>
      <c r="I160" s="143"/>
    </row>
    <row r="161" spans="1:11" ht="2.4500000000000002" customHeight="1" x14ac:dyDescent="0.5">
      <c r="A161" s="265"/>
      <c r="B161" s="265"/>
      <c r="C161" s="264"/>
      <c r="D161" s="264"/>
      <c r="E161" s="144"/>
      <c r="I161" s="143"/>
    </row>
    <row r="162" spans="1:11" ht="15.95" customHeight="1" x14ac:dyDescent="0.5">
      <c r="A162" s="265"/>
      <c r="B162" s="265"/>
      <c r="C162" s="264"/>
      <c r="D162" s="264"/>
      <c r="E162" s="144"/>
      <c r="I162" s="143"/>
    </row>
    <row r="163" spans="1:11" ht="9.75" customHeight="1" x14ac:dyDescent="0.5">
      <c r="A163" s="265"/>
      <c r="B163" s="265"/>
      <c r="C163" s="264"/>
      <c r="D163" s="264"/>
      <c r="E163" s="144"/>
      <c r="I163" s="143"/>
    </row>
    <row r="164" spans="1:11" ht="4.5" customHeight="1" x14ac:dyDescent="0.5">
      <c r="A164" s="265"/>
      <c r="B164" s="265"/>
      <c r="C164" s="264"/>
      <c r="D164" s="264"/>
      <c r="E164" s="144"/>
      <c r="I164" s="143"/>
    </row>
    <row r="165" spans="1:11" ht="21.95" customHeight="1" x14ac:dyDescent="0.5">
      <c r="A165" s="18" t="str">
        <f>A54</f>
        <v>The accompanying notes are an integral part of this interim financial information</v>
      </c>
      <c r="B165" s="3"/>
      <c r="C165" s="4"/>
      <c r="D165" s="3"/>
      <c r="E165" s="5"/>
      <c r="F165" s="3"/>
      <c r="G165" s="3"/>
      <c r="H165" s="3"/>
      <c r="I165" s="3"/>
      <c r="J165" s="3"/>
      <c r="K165" s="3"/>
    </row>
  </sheetData>
  <mergeCells count="12">
    <mergeCell ref="E6:G6"/>
    <mergeCell ref="I6:K6"/>
    <mergeCell ref="E7:G7"/>
    <mergeCell ref="I7:K7"/>
    <mergeCell ref="E60:G60"/>
    <mergeCell ref="I60:K60"/>
    <mergeCell ref="E119:G119"/>
    <mergeCell ref="I119:K119"/>
    <mergeCell ref="E120:G120"/>
    <mergeCell ref="I120:K120"/>
    <mergeCell ref="E61:G61"/>
    <mergeCell ref="I61:K61"/>
  </mergeCells>
  <pageMargins left="0.8" right="0.5" top="0.5" bottom="0.6" header="0.49" footer="0.4"/>
  <pageSetup paperSize="9" firstPageNumber="9" fitToHeight="2" orientation="portrait" useFirstPageNumber="1" horizontalDpi="1200" verticalDpi="1200" r:id="rId1"/>
  <headerFooter>
    <oddFooter>&amp;R&amp;"Arial,Regular"&amp;9&amp;P</oddFooter>
  </headerFooter>
  <rowBreaks count="1" manualBreakCount="1">
    <brk id="54" max="10" man="1"/>
  </rowBreaks>
  <ignoredErrors>
    <ignoredError sqref="E10:F10 H10:J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EN 2-4</vt:lpstr>
      <vt:lpstr>5 (3M)</vt:lpstr>
      <vt:lpstr>6 (9M)</vt:lpstr>
      <vt:lpstr>E7</vt:lpstr>
      <vt:lpstr>E8</vt:lpstr>
      <vt:lpstr>E9-11</vt:lpstr>
      <vt:lpstr>'E7'!Print_Area</vt:lpstr>
      <vt:lpstr>'E8'!Print_Area</vt:lpstr>
      <vt:lpstr>'E9-11'!Print_Area</vt:lpstr>
      <vt:lpstr>'EN 2-4'!Print_Area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Benjamas Poonyavedsoonton</cp:lastModifiedBy>
  <cp:lastPrinted>2020-11-12T06:22:02Z</cp:lastPrinted>
  <dcterms:created xsi:type="dcterms:W3CDTF">2016-05-25T05:54:52Z</dcterms:created>
  <dcterms:modified xsi:type="dcterms:W3CDTF">2020-11-12T06:25:52Z</dcterms:modified>
</cp:coreProperties>
</file>