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Sep2020 (Q3)\"/>
    </mc:Choice>
  </mc:AlternateContent>
  <xr:revisionPtr revIDLastSave="0" documentId="13_ncr:1_{C6035FA8-2B82-495D-8943-64BE224600EF}" xr6:coauthVersionLast="45" xr6:coauthVersionMax="45" xr10:uidLastSave="{00000000-0000-0000-0000-000000000000}"/>
  <bookViews>
    <workbookView xWindow="-120" yWindow="-120" windowWidth="21840" windowHeight="13140" tabRatio="666" activeTab="5" xr2:uid="{00000000-000D-0000-FFFF-FFFF00000000}"/>
  </bookViews>
  <sheets>
    <sheet name="T2-4" sheetId="16" r:id="rId1"/>
    <sheet name="T5-6 (3M)" sheetId="9" r:id="rId2"/>
    <sheet name="T 7-8 (9M)" sheetId="17" r:id="rId3"/>
    <sheet name="T9" sheetId="11" r:id="rId4"/>
    <sheet name="T10" sheetId="12" r:id="rId5"/>
    <sheet name="T11-13" sheetId="7" r:id="rId6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_Toc249339136" localSheetId="4">'T10'!$M$7</definedName>
    <definedName name="_Toc249339139" localSheetId="4">'T10'!$O$8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4">IF('T10'!Values_Entered,'T10'!Header_Row+'T10'!Number_of_Payments,'T10'!Header_Row)</definedName>
    <definedName name="Last_Row" localSheetId="0">IF('T2-4'!Values_Entered,Header_Row+'T2-4'!Number_of_Payments,Header_Row)</definedName>
    <definedName name="Last_Row" localSheetId="1">IF('T5-6 (3M)'!Values_Entered,'T5-6 (3M)'!Header_Row+'T5-6 (3M)'!Number_of_Payments,'T5-6 (3M)'!Header_Row)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MATCH(0.01,'T10'!End_Bal,-1)+1</definedName>
    <definedName name="Number_of_Payments" localSheetId="0">MATCH(0.01,End_Bal,-1)+1</definedName>
    <definedName name="Number_of_Payments" localSheetId="1">MATCH(0.01,'T5-6 (3M)'!End_Bal,-1)+1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DATE(YEAR('T10'!Loan_Start),MONTH('T10'!Loan_Start)+Payment_Number,DAY('T10'!Loan_Start))</definedName>
    <definedName name="Payment_Date" localSheetId="0">DATE(YEAR(Loan_Start),MONTH(Loan_Start)+Payment_Number,DAY(Loan_Start))</definedName>
    <definedName name="Payment_Date" localSheetId="1">DATE(YEAR('T5-6 (3M)'!Loan_Start),MONTH('T5-6 (3M)'!Loan_Start)+Payment_Number,DAY('T5-6 (3M)'!Loan_Start))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2">'T 7-8 (9M)'!$A$1:$M$90</definedName>
    <definedName name="_xlnm.Print_Area" localSheetId="4">'T10'!$A$1:$O$28</definedName>
    <definedName name="_xlnm.Print_Area" localSheetId="5">'T11-13'!$A$1:$K$141</definedName>
    <definedName name="_xlnm.Print_Area" localSheetId="0">'T2-4'!$A$1:$M$135</definedName>
    <definedName name="_xlnm.Print_Area" localSheetId="1">'T5-6 (3M)'!$A$1:$M$88</definedName>
    <definedName name="_xlnm.Print_Area" localSheetId="3">'T9'!$A$1:$W$34</definedName>
    <definedName name="Print_Area_Reset" localSheetId="4">OFFSET('T10'!Full_Print,0,0,'T10'!Last_Row)</definedName>
    <definedName name="Print_Area_Reset" localSheetId="0">OFFSET(Full_Print,0,0,'T2-4'!Last_Row)</definedName>
    <definedName name="Print_Area_Reset" localSheetId="1">OFFSET('T5-6 (3M)'!Full_Print,0,0,'T5-6 (3M)'!Last_Row)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4">Scheduled_Payment+Extra_Payment</definedName>
    <definedName name="Total_Payment" localSheetId="0">Scheduled_Payment+Extra_Payment</definedName>
    <definedName name="Total_Payment" localSheetId="1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IF('T10'!Loan_Amount*'T10'!Interest_Rate*'T10'!Loan_Years*'T10'!Loan_Start&gt;0,1,0)</definedName>
    <definedName name="Values_Entered" localSheetId="0">IF(Loan_Amount*Interest_Rate*Loan_Years*Loan_Start&gt;0,1,0)</definedName>
    <definedName name="Values_Entered" localSheetId="1">IF('T5-6 (3M)'!Loan_Amount*'T5-6 (3M)'!Interest_Rate*'T5-6 (3M)'!Loan_Years*'T5-6 (3M)'!Loan_Start&gt;0,1,0)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8" i="17" l="1"/>
  <c r="O13" i="12" l="1"/>
  <c r="K117" i="7" l="1"/>
  <c r="I117" i="7"/>
  <c r="G117" i="7"/>
  <c r="E117" i="7"/>
  <c r="U28" i="11" l="1"/>
  <c r="O12" i="12" l="1"/>
  <c r="O11" i="12"/>
  <c r="U20" i="11"/>
  <c r="S18" i="11"/>
  <c r="W18" i="11" s="1"/>
  <c r="S17" i="11"/>
  <c r="W17" i="11" s="1"/>
  <c r="S16" i="11"/>
  <c r="W16" i="11" s="1"/>
  <c r="S15" i="11"/>
  <c r="W15" i="11" s="1"/>
  <c r="W20" i="11" l="1"/>
  <c r="K16" i="12"/>
  <c r="I16" i="12"/>
  <c r="G16" i="12"/>
  <c r="S20" i="11"/>
  <c r="Q20" i="11"/>
  <c r="O20" i="11"/>
  <c r="M20" i="11"/>
  <c r="K20" i="11"/>
  <c r="I20" i="11"/>
  <c r="G20" i="11"/>
  <c r="K83" i="7" l="1"/>
  <c r="I83" i="7"/>
  <c r="G83" i="7"/>
  <c r="E83" i="7"/>
  <c r="S27" i="11" l="1"/>
  <c r="U26" i="11"/>
  <c r="U30" i="11" s="1"/>
  <c r="Q26" i="11"/>
  <c r="O26" i="11"/>
  <c r="M26" i="11"/>
  <c r="M30" i="11" s="1"/>
  <c r="K26" i="11"/>
  <c r="K30" i="11" s="1"/>
  <c r="I26" i="11"/>
  <c r="I30" i="11" s="1"/>
  <c r="G26" i="11"/>
  <c r="G30" i="11" s="1"/>
  <c r="S24" i="11"/>
  <c r="W24" i="11" s="1"/>
  <c r="S22" i="11" l="1"/>
  <c r="S26" i="11" l="1"/>
  <c r="W22" i="11"/>
  <c r="O23" i="12"/>
  <c r="O20" i="12"/>
  <c r="O18" i="12"/>
  <c r="M22" i="12"/>
  <c r="K22" i="12"/>
  <c r="K26" i="12" s="1"/>
  <c r="I22" i="12"/>
  <c r="I26" i="12" s="1"/>
  <c r="G22" i="12"/>
  <c r="G26" i="12" s="1"/>
  <c r="O22" i="12" l="1"/>
  <c r="A97" i="7" l="1"/>
  <c r="A3" i="11"/>
  <c r="W27" i="11"/>
  <c r="W26" i="11"/>
  <c r="A50" i="17"/>
  <c r="M38" i="17"/>
  <c r="M40" i="17" s="1"/>
  <c r="K38" i="17"/>
  <c r="K40" i="17" s="1"/>
  <c r="I38" i="17"/>
  <c r="I40" i="17" s="1"/>
  <c r="G40" i="17"/>
  <c r="M19" i="17"/>
  <c r="K19" i="17"/>
  <c r="I19" i="17"/>
  <c r="G19" i="17"/>
  <c r="M14" i="17"/>
  <c r="K14" i="17"/>
  <c r="I14" i="17"/>
  <c r="G14" i="17"/>
  <c r="A1" i="17"/>
  <c r="A48" i="17" s="1"/>
  <c r="A49" i="9"/>
  <c r="I21" i="17" l="1"/>
  <c r="I29" i="17" s="1"/>
  <c r="G21" i="17"/>
  <c r="G29" i="17" s="1"/>
  <c r="M21" i="17"/>
  <c r="M29" i="17" s="1"/>
  <c r="K21" i="17"/>
  <c r="K29" i="17" s="1"/>
  <c r="G32" i="17" l="1"/>
  <c r="G59" i="17" s="1"/>
  <c r="I11" i="7"/>
  <c r="E11" i="7"/>
  <c r="E44" i="7" s="1"/>
  <c r="E49" i="7" s="1"/>
  <c r="M32" i="17"/>
  <c r="M14" i="12" s="1"/>
  <c r="K11" i="7"/>
  <c r="K44" i="7" s="1"/>
  <c r="K49" i="7" s="1"/>
  <c r="I32" i="17"/>
  <c r="G11" i="7"/>
  <c r="G44" i="7" s="1"/>
  <c r="G49" i="7" s="1"/>
  <c r="K32" i="17"/>
  <c r="M121" i="16"/>
  <c r="K121" i="16"/>
  <c r="I121" i="16"/>
  <c r="G121" i="16"/>
  <c r="G62" i="17" l="1"/>
  <c r="G73" i="17"/>
  <c r="O14" i="12"/>
  <c r="O16" i="12" s="1"/>
  <c r="M16" i="12"/>
  <c r="G42" i="17"/>
  <c r="G65" i="17" s="1"/>
  <c r="K42" i="17"/>
  <c r="K65" i="17" s="1"/>
  <c r="K68" i="17" s="1"/>
  <c r="K59" i="17"/>
  <c r="O28" i="11"/>
  <c r="M42" i="17"/>
  <c r="M59" i="17"/>
  <c r="I42" i="17"/>
  <c r="I59" i="17"/>
  <c r="I44" i="7"/>
  <c r="I49" i="7" s="1"/>
  <c r="A51" i="7"/>
  <c r="A96" i="7" s="1"/>
  <c r="A141" i="7"/>
  <c r="A1" i="11"/>
  <c r="A1" i="9"/>
  <c r="A48" i="16"/>
  <c r="A92" i="16"/>
  <c r="K73" i="17" l="1"/>
  <c r="K62" i="17"/>
  <c r="Q28" i="11"/>
  <c r="S28" i="11" s="1"/>
  <c r="G68" i="17"/>
  <c r="O30" i="11"/>
  <c r="M73" i="17"/>
  <c r="M62" i="17"/>
  <c r="M65" i="17"/>
  <c r="M68" i="17" s="1"/>
  <c r="I62" i="17"/>
  <c r="I73" i="17"/>
  <c r="I65" i="17"/>
  <c r="I68" i="17" s="1"/>
  <c r="G124" i="16"/>
  <c r="W28" i="11" l="1"/>
  <c r="W30" i="11" s="1"/>
  <c r="S30" i="11"/>
  <c r="Q30" i="11"/>
  <c r="M24" i="12"/>
  <c r="M124" i="16"/>
  <c r="M83" i="16"/>
  <c r="M73" i="16"/>
  <c r="M40" i="16"/>
  <c r="M25" i="16"/>
  <c r="I124" i="16"/>
  <c r="I83" i="16"/>
  <c r="I73" i="16"/>
  <c r="I40" i="16"/>
  <c r="I25" i="16"/>
  <c r="A135" i="16"/>
  <c r="K124" i="16"/>
  <c r="A91" i="16"/>
  <c r="A28" i="12" s="1"/>
  <c r="K83" i="16"/>
  <c r="G83" i="16"/>
  <c r="K73" i="16"/>
  <c r="G73" i="16"/>
  <c r="A50" i="16"/>
  <c r="A94" i="16" s="1"/>
  <c r="K40" i="16"/>
  <c r="G40" i="16"/>
  <c r="K25" i="16"/>
  <c r="G25" i="16"/>
  <c r="A46" i="9" l="1"/>
  <c r="A47" i="17"/>
  <c r="A90" i="17" s="1"/>
  <c r="A34" i="11" s="1"/>
  <c r="M26" i="12"/>
  <c r="O24" i="12"/>
  <c r="O26" i="12" s="1"/>
  <c r="I85" i="16"/>
  <c r="M85" i="16"/>
  <c r="I42" i="16"/>
  <c r="M42" i="16"/>
  <c r="K85" i="16"/>
  <c r="G85" i="16"/>
  <c r="K42" i="16"/>
  <c r="G42" i="16"/>
  <c r="K126" i="16" l="1"/>
  <c r="G126" i="16"/>
  <c r="M126" i="16"/>
  <c r="I126" i="16"/>
  <c r="K94" i="7"/>
  <c r="G94" i="7"/>
  <c r="M37" i="9"/>
  <c r="M39" i="9" s="1"/>
  <c r="M19" i="9"/>
  <c r="M14" i="9"/>
  <c r="I37" i="9"/>
  <c r="I39" i="9" s="1"/>
  <c r="I19" i="9"/>
  <c r="I14" i="9"/>
  <c r="G107" i="7" l="1"/>
  <c r="G112" i="7" s="1"/>
  <c r="K107" i="7"/>
  <c r="I21" i="9"/>
  <c r="I28" i="9" s="1"/>
  <c r="I31" i="9" s="1"/>
  <c r="I58" i="9" s="1"/>
  <c r="M21" i="9"/>
  <c r="M28" i="9" s="1"/>
  <c r="I94" i="7"/>
  <c r="E94" i="7"/>
  <c r="I107" i="7" l="1"/>
  <c r="I112" i="7" s="1"/>
  <c r="E107" i="7"/>
  <c r="E112" i="7" s="1"/>
  <c r="I41" i="9"/>
  <c r="I64" i="9" s="1"/>
  <c r="M31" i="9"/>
  <c r="M58" i="9" s="1"/>
  <c r="M41" i="9" l="1"/>
  <c r="M64" i="9" s="1"/>
  <c r="M67" i="9" l="1"/>
  <c r="K112" i="7"/>
  <c r="K37" i="9" l="1"/>
  <c r="K39" i="9" s="1"/>
  <c r="G37" i="9"/>
  <c r="G39" i="9" l="1"/>
  <c r="G19" i="9" l="1"/>
  <c r="K19" i="9"/>
  <c r="K14" i="9"/>
  <c r="G14" i="9"/>
  <c r="K21" i="9" l="1"/>
  <c r="K28" i="9" s="1"/>
  <c r="G21" i="9"/>
  <c r="G28" i="9" s="1"/>
  <c r="K31" i="9" l="1"/>
  <c r="K58" i="9" s="1"/>
  <c r="G31" i="9"/>
  <c r="G58" i="9" s="1"/>
  <c r="G72" i="9" l="1"/>
  <c r="G61" i="9"/>
  <c r="G41" i="9"/>
  <c r="G64" i="9" s="1"/>
  <c r="K41" i="9"/>
  <c r="K64" i="9" s="1"/>
  <c r="K67" i="9" l="1"/>
  <c r="K61" i="9"/>
  <c r="K72" i="9"/>
  <c r="A3" i="12" l="1"/>
  <c r="A3" i="7" s="1"/>
  <c r="A99" i="7" s="1"/>
  <c r="A47" i="9"/>
  <c r="A88" i="9"/>
  <c r="I67" i="9" l="1"/>
  <c r="A52" i="7" l="1"/>
  <c r="A54" i="7"/>
  <c r="G67" i="9" l="1"/>
  <c r="M72" i="9" l="1"/>
  <c r="M61" i="9"/>
  <c r="I61" i="9"/>
  <c r="I72" i="9"/>
</calcChain>
</file>

<file path=xl/sharedStrings.xml><?xml version="1.0" encoding="utf-8"?>
<sst xmlns="http://schemas.openxmlformats.org/spreadsheetml/2006/main" count="526" uniqueCount="248">
  <si>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</si>
  <si>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</si>
  <si>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</si>
  <si>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</si>
  <si>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</si>
  <si>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</si>
  <si>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</si>
  <si>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</si>
  <si>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</si>
  <si>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</si>
  <si>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</si>
  <si>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</si>
  <si>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</si>
  <si>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</si>
  <si>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</si>
  <si>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</si>
  <si>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</si>
  <si>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</si>
  <si>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</si>
  <si>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</si>
  <si>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</si>
  <si>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</si>
  <si>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</si>
  <si>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</si>
  <si>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</si>
  <si>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</si>
  <si>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</si>
  <si>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</si>
  <si>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</si>
  <si>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</si>
  <si>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</si>
  <si>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</si>
  <si>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</si>
  <si>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</si>
  <si>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</si>
  <si>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เงินลงทุนระยะสั้น</t>
  </si>
  <si>
    <t>เงินลงทุนในบริษัทย่อย</t>
  </si>
  <si>
    <t>ภาษีเงินได้ค้างจ่าย</t>
  </si>
  <si>
    <t>เงินกู้ยืมระยะยาวจากสถาบันการเงิน</t>
  </si>
  <si>
    <t>31 ธันวาคม</t>
  </si>
  <si>
    <t>กระแสเงินสดจากกิจกรรมดำเนินงาน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</si>
  <si>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</si>
  <si>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</si>
  <si>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</si>
  <si>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</si>
  <si>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</si>
  <si>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</si>
  <si>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</si>
  <si>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</si>
  <si>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</si>
  <si>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เงินสดได้มาจากการดำเนินงาน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</si>
  <si>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</si>
  <si>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</si>
  <si>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</si>
  <si>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</si>
  <si>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ข้อมูลทางการเงินรวม</t>
  </si>
  <si>
    <t>ยังไม่ได้ตรวจสอบ</t>
  </si>
  <si>
    <t>องค์ประกอบอื่นของส่วนของเจ้าของ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</si>
  <si>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</si>
  <si>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</si>
  <si>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</si>
  <si>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</si>
  <si>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ของบริษัทใหญ่</t>
  </si>
  <si>
    <t>ส่วนได้เสียที่ไม่มี</t>
  </si>
  <si>
    <t>อำนาจควบคุม</t>
  </si>
  <si>
    <t>รวมส่วนของ</t>
  </si>
  <si>
    <t>เจ้าของ</t>
  </si>
  <si>
    <t>ข้อมูลทางการเงินเฉพาะกิจการ</t>
  </si>
  <si>
    <t>สินทรัพย์ไม่มีตัวตน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</si>
  <si>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</si>
  <si>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</si>
  <si>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</si>
  <si>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</si>
  <si>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รวมส่วนของผู้เป็นเจ้าของของบริษัทใหญ่</t>
  </si>
  <si>
    <t>กำไรก่อนภาษีเงินได้</t>
  </si>
  <si>
    <t>กำไรขาดทุนเบ็ดเสร็จอื่น</t>
  </si>
  <si>
    <t>ผลต่างของอัตราแลกเปลี่ยนจากการแปลงค่างบการเงิน</t>
  </si>
  <si>
    <t>รวมรายการที่จะจัดประเภทรายการใหม่ไป</t>
  </si>
  <si>
    <t>ยังกำไรหรือขาดทุนในภายหลัง</t>
  </si>
  <si>
    <t>การแบ่งปันกำไร</t>
  </si>
  <si>
    <t>การแบ่งปันกำไรเบ็ดเสร็จรวม</t>
  </si>
  <si>
    <t>กำไรต่อหุ้น</t>
  </si>
  <si>
    <t>ผู้เป็นเจ้าของของบริษัทใหญ่ (บาท)</t>
  </si>
  <si>
    <t>ส่วนของผู้เป็นเจ้าของของบริษัทใหญ่</t>
  </si>
  <si>
    <t>ทุนที่ออก</t>
  </si>
  <si>
    <t>และชำระแล้ว</t>
  </si>
  <si>
    <t>กำไรเบ็ดเสร็จรวมสำหรับงวด</t>
  </si>
  <si>
    <t>ข้อมูลทางการเงินเฉพาะกิจการ (ยังไม่ได้ตรวจสอบ)</t>
  </si>
  <si>
    <t>เงินสดและรายการเทียบเท่าเงินสดวันต้นงวด</t>
  </si>
  <si>
    <t>เงินสดและรายการเทียบเท่าเงินสดปลายงวด</t>
  </si>
  <si>
    <t>กำไรสะสม</t>
  </si>
  <si>
    <t>เงินฝากธนาคารที่มีข้อจำกัดในการเบิกใช้</t>
  </si>
  <si>
    <t>ส่วนของเงินกู้ยืมระยะยาวจากสถาบันการเงิน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</si>
  <si>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</si>
  <si>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</si>
  <si>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</si>
  <si>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</si>
  <si>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</si>
  <si>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</si>
  <si>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รายได้จากการประกอบกิจการโรงแรม</t>
  </si>
  <si>
    <t>ต้นทุนขายและการให้บริการ</t>
  </si>
  <si>
    <t>จากการรวม</t>
  </si>
  <si>
    <t>ธุรกิจภายใต้</t>
  </si>
  <si>
    <t>เงินสดรับจากการขายที่ดิน อาคารและอุปกรณ์</t>
  </si>
  <si>
    <t>จ่ายคืนเงินกู้ยืมระยะยาวจากสถาบันการเงิน</t>
  </si>
  <si>
    <t>รวมรายได้</t>
  </si>
  <si>
    <t>ต้นทุนจากการประกอบกิจการโรงแรม</t>
  </si>
  <si>
    <t>รวมต้นทุน</t>
  </si>
  <si>
    <t>กำไรสำหรับงวด</t>
  </si>
  <si>
    <t>สินทรัพย์ภาษีเงินได้รอการตัดบัญชี</t>
  </si>
  <si>
    <t>รายการปรับปรุง</t>
  </si>
  <si>
    <t xml:space="preserve">ข้อมูลทางการเงินรวม (ยังไม่ได้ตรวจสอบ) </t>
  </si>
  <si>
    <t>รายการที่จะจัดประเภทรายการใหม่ไปยังกำไรหรือขาดทุนในภายหลัง</t>
  </si>
  <si>
    <t>ผลต่างอัตรา</t>
  </si>
  <si>
    <t>แลกเปลี่ยนจากการ</t>
  </si>
  <si>
    <t>แปลงค่างบการเงิน</t>
  </si>
  <si>
    <t>การตัดจำหน่ายอุปกรณ์</t>
  </si>
  <si>
    <t xml:space="preserve">   </t>
  </si>
  <si>
    <t>ที่ถึงกำหนดชำระภายในหนึ่งปี</t>
  </si>
  <si>
    <t xml:space="preserve">รายได้จากการขายและให้บริการ  </t>
  </si>
  <si>
    <t xml:space="preserve">ที่ดิน อาคารและอุปกรณ์ </t>
  </si>
  <si>
    <t>ค่าเสื่อมราคาอาคารและอุปกรณ์</t>
  </si>
  <si>
    <t>พ.ศ. 2562</t>
  </si>
  <si>
    <t>บริษัท อาร์ แอนด์ บี ฟู้ด ซัพพลาย จำกัด (มหาชน)</t>
  </si>
  <si>
    <t>อสังหาริมทรัพย์เพื่อการลงทุน</t>
  </si>
  <si>
    <t xml:space="preserve">หุ้นสามัญจำนวน 2,000,000,000 หุ้น </t>
  </si>
  <si>
    <t xml:space="preserve">มูลค่าที่ตราไว้หุ้นละ 1 บาท </t>
  </si>
  <si>
    <t xml:space="preserve">ชำระเต็มมูลค่าแล้วหุ้นละ 1 บาท </t>
  </si>
  <si>
    <t>จัดสรรแล้ว</t>
  </si>
  <si>
    <t>จัดสรรเป็น</t>
  </si>
  <si>
    <t>ทุนสำรอง</t>
  </si>
  <si>
    <t>ตามกฎหมาย</t>
  </si>
  <si>
    <t>จัดสรรเป็นทุนสำรอง</t>
  </si>
  <si>
    <t>เงินสดรับจากตั๋วสัญญาใช้เงิน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</si>
  <si>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</si>
  <si>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</si>
  <si>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งบกำไรขาดทุนเบ็ดเสร็จ</t>
  </si>
  <si>
    <t xml:space="preserve">งบแสดงการเปลี่ยนแปลงส่วนของเจ้าของ </t>
  </si>
  <si>
    <t xml:space="preserve">งบกระแสเงินสด </t>
  </si>
  <si>
    <t>เงินสดสุทธิได้มาจากกิจกรรมดำเนินงาน</t>
  </si>
  <si>
    <t>ส่วนของเงินกู้ยืมระยะยาวจากบุคคลหรือ</t>
  </si>
  <si>
    <t>พ.ศ. 2563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</si>
  <si>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</si>
  <si>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t>สินทรัพย์สิทธิการใช้</t>
  </si>
  <si>
    <t>หนี้สินตามสัญญาเช่า</t>
  </si>
  <si>
    <r>
      <t xml:space="preserve">งบกำไรขาดทุนเบ็ดเสร็จ </t>
    </r>
    <r>
      <rPr>
        <sz val="13"/>
        <color theme="1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</si>
  <si>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color theme="1"/>
        <rFont val="Browallia New"/>
        <family val="2"/>
      </rPr>
      <t>(ต่อ)</t>
    </r>
  </si>
  <si>
    <t>จ่ายคืนเงินต้นของสัญญาเช่า</t>
  </si>
  <si>
    <t>รายการที่ไม่ใช่เงินสด</t>
  </si>
  <si>
    <t>ตรวจสอบแล้ว</t>
  </si>
  <si>
    <t>ขาดทุนเบ็ดเสร็จอื่นสุทธิสำหรับงวด</t>
  </si>
  <si>
    <t>ส่วนของเงินให้กู้ยืมระยะยาวแก่</t>
  </si>
  <si>
    <t>กิจการที่เกี่ยวข้องกัน</t>
  </si>
  <si>
    <t>ชำระภายในหนึ่งปี</t>
  </si>
  <si>
    <t>กิจการที่เกี่ยวข้องกันที่ถึงกำหนด</t>
  </si>
  <si>
    <t>เงินให้กู้ยืมระยะยาวแก่</t>
  </si>
  <si>
    <t>หนี้สินตามสัญญาเช่าส่วนที่ถึงกำหนด</t>
  </si>
  <si>
    <t>เงินกู้ยืมระยะยาวจากบุคคลหรือ</t>
  </si>
  <si>
    <t>รายได้ค่าเช่าโดยวิธีเส้นตรงของอสังหาริมทรัพย์เพื่อการลงทุน</t>
  </si>
  <si>
    <t>สินทรัพย์สิทธิการใช้เพิ่มขึ้นจากการรับโอนจาก อาคาร</t>
  </si>
  <si>
    <t>และส่วนปรับปรุงอาคารภายใต้สัญญาเช่า</t>
  </si>
  <si>
    <t>ส่วนเกินจากการรวมธุรกิจ</t>
  </si>
  <si>
    <t>ภายใต้การควบคุมเดียวกัน</t>
  </si>
  <si>
    <t>กำไร(ขาดทุน)จากอัตราแลกเปลี่ยนของเงินสด</t>
  </si>
  <si>
    <t>และรายการเทียบเท่าเงินสด</t>
  </si>
  <si>
    <t>ไปยังสินทรัพย์สิทธิการใช้</t>
  </si>
  <si>
    <t>การเพิ่มเงินลงทุนในบริษัทย่อยจากการรับรู้มูลค่ายุติธรรมเริ่มแรก</t>
  </si>
  <si>
    <t>ของเงินให้กู้ยืมแก่กิจการที่เกี่ยวข้องกันจากการนำ</t>
  </si>
  <si>
    <t>สินทรัพย์ทางการเงินที่วัดมูลค่าด้วย</t>
  </si>
  <si>
    <t>วิธีราคาทุนตัดจำหน่าย</t>
  </si>
  <si>
    <t>รายได้เงินปันผล</t>
  </si>
  <si>
    <t>จัดสรรเป็นทุนสำรองตามกฎหมาย</t>
  </si>
  <si>
    <t xml:space="preserve">จ่ายเงินปันผล </t>
  </si>
  <si>
    <t xml:space="preserve">จัดสรรเป็นทุนสำรองตามกฎหมาย </t>
  </si>
  <si>
    <t>การด้อยค่าของสินทรัพย์</t>
  </si>
  <si>
    <r>
      <rPr>
        <u/>
        <sz val="12"/>
        <rFont val="Browallia New"/>
        <family val="2"/>
      </rPr>
      <t>หัก</t>
    </r>
    <r>
      <rPr>
        <sz val="12"/>
        <rFont val="Browallia New"/>
        <family val="2"/>
      </rPr>
      <t xml:space="preserve">   เงินจ่ายผลประโยชน์พนักงาน</t>
    </r>
  </si>
  <si>
    <r>
      <t>หัก</t>
    </r>
    <r>
      <rPr>
        <sz val="12"/>
        <rFont val="Browallia New"/>
        <family val="2"/>
      </rPr>
      <t xml:space="preserve">   ดอกเบี้ยจ่าย</t>
    </r>
  </si>
  <si>
    <r>
      <rPr>
        <u/>
        <sz val="12"/>
        <rFont val="Browallia New"/>
        <family val="2"/>
      </rPr>
      <t>หัก</t>
    </r>
    <r>
      <rPr>
        <sz val="12"/>
        <rFont val="Browallia New"/>
        <family val="2"/>
      </rPr>
      <t xml:space="preserve">   จ่ายภาษีเงินได้</t>
    </r>
  </si>
  <si>
    <t>เงินสดรับจากการขายเงินลงทุนระยะสั้น</t>
  </si>
  <si>
    <t>เงินปันผลรับ</t>
  </si>
  <si>
    <t>เงินปันผลจ่าย</t>
  </si>
  <si>
    <t>การโอนจากที่ดินไปยังอสังหาริมทรัพย์เพื่อการลงทุน</t>
  </si>
  <si>
    <t>ผลกระทบจากการนำมาตรฐานการรายงานทางการเงิน</t>
  </si>
  <si>
    <t xml:space="preserve">ใหม่มาถือปฏิบัติ </t>
  </si>
  <si>
    <t>ผลขาดทุนด้านเครดิตที่คาดว่าจะเกิดขึ้น</t>
  </si>
  <si>
    <t>ค่าเสื่อมราคาสินทรัพย์สิทธิการใช้</t>
  </si>
  <si>
    <t>เงินสดจ่ายจากอสังหาริมทรัพย์เพื่อการลงทุน</t>
  </si>
  <si>
    <t>เงินสดรับจากรายได้ค่าเช่าของอสังหาริมทรัพย์เพื่อการลงทุน</t>
  </si>
  <si>
    <t>เงินให้กู้ยืมระยะยาวแก่กิจการที่เกี่ยวข้องกัน</t>
  </si>
  <si>
    <t>รายได้ค่าเช่าจากอสังหาริมทรัพย์เพื่อการลงทุน</t>
  </si>
  <si>
    <t>ค่าใช้จ่ายจากอสังหาริมทรัพย์เพื่อการลงทุน</t>
  </si>
  <si>
    <t>รายได้ดอกเบี้ย</t>
  </si>
  <si>
    <t>ค่าเผื่อการลดลงของมูลค่าสินค้า (กลับรายการ)</t>
  </si>
  <si>
    <t xml:space="preserve">(กลับรายการ) ค่าเผื่อหนี้สงสัยจะสูญ </t>
  </si>
  <si>
    <t>เงินสดจ่ายสำหรับสินทรัพย์สิทธิการใช้</t>
  </si>
  <si>
    <t>เงินสดจ่ายเพื่อซื้อบริษัทย่อย - สุทธิจากเงินสดที่ได้มา</t>
  </si>
  <si>
    <t>จ่ายคืนตั๋วสัญญาใช้เงิน</t>
  </si>
  <si>
    <t>การได้มาซึ่งสิทธิการใช้สินทรัพย์ภายใต้สัญญาเช่า</t>
  </si>
  <si>
    <t>ส่วนของส่วนได้เสียที่ไม่มีอำนาจควบคุม</t>
  </si>
  <si>
    <t>กำไรต่อหุ้นส่วนของ</t>
  </si>
  <si>
    <t>ยอดคงเหลือ ณ วันที่ 1 มกราคม พ.ศ. 2562</t>
  </si>
  <si>
    <t>ยอดคงเหลือ ณ วันที่ 1 มกราคม พ.ศ. 2563</t>
  </si>
  <si>
    <t>ยอดคงเหลือ ณ วันที่ 1 มกราคม พ.ศ. 2563 - ปรับปรุงใหม่</t>
  </si>
  <si>
    <t>การปรับปรุงยอดยกมาของค่าเช่าค้างชำระ</t>
  </si>
  <si>
    <t>(กลับรายการ) ค่าเผื่อสินค้าล้าสมัย</t>
  </si>
  <si>
    <t>การเปลี่ยนประเภทจากเงินลงทุนในบริษัทย่อยเป็น</t>
  </si>
  <si>
    <t>เงินให้กู้ยืมแก่กิจการที่เกี่ยวข้องกัน</t>
  </si>
  <si>
    <t>ขาดทุน(กำไร)จากอัตราแลกเปลี่ยนที่ยังไม่ได้เกิดขึ้น</t>
  </si>
  <si>
    <t>เงินสดจ่ายเพื่อซื้อสินทรัพย์ทางการเงินที่วัดมูลค่า</t>
  </si>
  <si>
    <t>ด้วยวิธีราคาทุนตัดจำหน่าย</t>
  </si>
  <si>
    <t>กำไร(ขาดทุน)เบ็ดเสร็จอื่นสุทธิสำหรับงวด</t>
  </si>
  <si>
    <t>เงินสดสุทธิใช้ไปในกิจกรรมจัดหาเงิน</t>
  </si>
  <si>
    <t>เงินสดและรายการเทียบเท่าเงินสด(ลดลง)เพิ่มขึ้นสุทธิ</t>
  </si>
  <si>
    <t>ณ วันที่ 30 กันยายน พ.ศ. 2563</t>
  </si>
  <si>
    <t>สำหรับงวดสามเดือนสิ้นสุดวันที่ 30 กันยายน พ.ศ. 2563</t>
  </si>
  <si>
    <t>สำหรับงวดเก้าเดือนสิ้นสุดวันที่ 30 กันยายน พ.ศ. 2563</t>
  </si>
  <si>
    <t>30 กันยายน</t>
  </si>
  <si>
    <t>ยอดคงเหลือ ณ วันที่ 30 กันยายน พ.ศ. 2562</t>
  </si>
  <si>
    <t>ยอดคงเหลือ ณ วันที่ 30 กันยายน พ.ศ. 2563</t>
  </si>
  <si>
    <t>เงินสดจ่ายเพื่อซื้อเงินลงทุนระยะสั้น</t>
  </si>
  <si>
    <t>เงินฝากธนาคารที่มีข้อจำกัดการเบิกใช้</t>
  </si>
  <si>
    <t>เงินให้กู้ยืมระยะสั้นแก่กิจการที่เกี่ยวข้องกัน</t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</si>
  <si>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</si>
  <si>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r>
      <t>งบกระแสเงินสด</t>
    </r>
    <r>
      <rPr>
        <sz val="13"/>
        <rFont val="Browallia New"/>
        <family val="2"/>
      </rPr>
      <t xml:space="preserve"> (ต่อ)</t>
    </r>
  </si>
  <si>
    <t>เงินสดรับจากการขายสินทรัพย์ทางการเงินที่วัดมูลค่า</t>
  </si>
  <si>
    <t>เงินสดและรายการเทียบเท่าเงินปลายงวด</t>
  </si>
  <si>
    <t>เงินเบิกเกินบัญชีธนาคารปลายงวด</t>
  </si>
  <si>
    <t>การลดลงของเจ้าหนี้ซื้อสินทรัพย์ไม่มีตัวตน</t>
  </si>
  <si>
    <t>การเพิ่มขึ้นของเจ้าหนี้ซื้อที่ดิน อาคารและอุปกรณ์</t>
  </si>
  <si>
    <t>5, 14</t>
  </si>
  <si>
    <t>16, 24</t>
  </si>
  <si>
    <t>ผลต่างจากการลดค่าเช่า</t>
  </si>
  <si>
    <t>การทำลายสินค้าคงเหลือ</t>
  </si>
  <si>
    <t>-</t>
  </si>
  <si>
    <t xml:space="preserve">   ทุนสำรองตามกฎหมาย</t>
  </si>
  <si>
    <t>(กำไร)ขาดทุนจากการจำหน่ายอุปกรณ์</t>
  </si>
  <si>
    <t>ตามสัญญาเช่าใหม่</t>
  </si>
  <si>
    <t>การเปลี่ยนแปลงสัญญาเช่าและการประเมินหนี้สิน</t>
  </si>
  <si>
    <t>รับชำระภายในหนึ่งปี</t>
  </si>
  <si>
    <t>เงินสดสุทธิ(ใช้ใน)ได้มาจากกิจกรรมลงทุน</t>
  </si>
  <si>
    <t>กลับรายการค่าเสื่อมราคาสินทรัพย์สิทธิการใช้</t>
  </si>
  <si>
    <t xml:space="preserve">   จากการลดค่าเช่า</t>
  </si>
  <si>
    <t>เงินสดรับจากเงินให้กู้ยืมระยะยาวแก่</t>
  </si>
  <si>
    <t>จ่ายคืนเงินกู้ยืมระยะยาวจากบุคคลหรือ</t>
  </si>
  <si>
    <t>มาตรฐานกลุ่มเครื่องมือทางการเงินมา</t>
  </si>
  <si>
    <t>ถือปฏิบัติเป็นครั้งแรก</t>
  </si>
  <si>
    <t>การเพิ่มขึ้นของลูกหนี้ค้างรับจากการขายเครื่องจักร</t>
  </si>
  <si>
    <t>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</si>
</sst>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4">
    <numFmt numFmtId="41" formatCode="_-* #,##0_-;\-* #,##0_-;_-* &quot;-&quot;_-;_-@_-"/>
    <numFmt numFmtId="43" formatCode="_-* #,##0.00_-;\-* #,##0.00_-;_-* &quot;-&quot;??_-;_-@_-"/>
    <numFmt numFmtId="164" formatCode="&quot;฿&quot;#,##0;\-&quot;฿&quot;#,##0"/>
    <numFmt numFmtId="165" formatCode="#,##0;\(#,##0\);&quot;-&quot;;@"/>
    <numFmt numFmtId="166" formatCode="#,##0;\(#,##0\)"/>
    <numFmt numFmtId="167" formatCode="_(* #,##0_);_(* \(#,##0\);_(* &quot;-&quot;??_);_(@_)"/>
    <numFmt numFmtId="168" formatCode="#,##0.00;\(#,##0.00\);&quot;-&quot;;@"/>
    <numFmt numFmtId="169" formatCode="#,##0;\(#,##0\);\-"/>
    <numFmt numFmtId="170" formatCode="_(* #,##0.00_);_(* \(#,##0.00\);_(* &quot;-&quot;??_);_(@_)"/>
    <numFmt numFmtId="171" formatCode="_-* #,##0.00\ &quot;€&quot;_-;\-* #,##0.00\ &quot;€&quot;_-;_-* &quot;-&quot;??\ &quot;€&quot;_-;_-@_-"/>
    <numFmt numFmtId="172" formatCode="_-* #,##0.00\ _€_-;\-* #,##0.00\ _€_-;_-* &quot;-&quot;??\ _€_-;_-@_-"/>
    <numFmt numFmtId="173" formatCode="\t&quot;$&quot;#,##0.00_);[Red]\(\t&quot;$&quot;#,##0.00\)"/>
    <numFmt numFmtId="174" formatCode="&quot;$&quot;#,##0_);\(&quot;$&quot;#,##0\)"/>
    <numFmt numFmtId="175" formatCode="_([$€-2]* #,##0.00_);_([$€-2]* \(#,##0.00\);_([$€-2]* &quot;-&quot;??_)"/>
  </numFmts>
  <fonts count="81">
    <font>
      <sz val="16"/>
      <color theme="1"/>
      <name val="AngsanaUPC"/>
      <family val="2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sz val="10"/>
      <name val="MS Sans Serif"/>
      <family val="2"/>
      <charset val="22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b/>
      <sz val="12"/>
      <color theme="1"/>
      <name val="Browallia New"/>
      <family val="2"/>
    </font>
    <font>
      <sz val="12"/>
      <color theme="1"/>
      <name val="Browallia New"/>
      <family val="2"/>
    </font>
    <font>
      <sz val="12"/>
      <name val="Browallia New"/>
      <family val="2"/>
    </font>
    <font>
      <sz val="16"/>
      <color theme="1"/>
      <name val="AngsanaUPC"/>
      <family val="2"/>
      <charset val="222"/>
    </font>
    <font>
      <sz val="11"/>
      <color theme="1"/>
      <name val="Browallia New"/>
      <family val="2"/>
    </font>
    <font>
      <i/>
      <sz val="12"/>
      <color theme="1"/>
      <name val="Browallia New"/>
      <family val="2"/>
    </font>
    <font>
      <sz val="12"/>
      <color theme="0"/>
      <name val="Browallia New"/>
      <family val="2"/>
    </font>
    <font>
      <b/>
      <sz val="11"/>
      <color theme="1"/>
      <name val="Browallia New"/>
      <family val="2"/>
    </font>
    <font>
      <b/>
      <sz val="11"/>
      <name val="Browallia New"/>
      <family val="2"/>
    </font>
    <font>
      <b/>
      <sz val="12"/>
      <name val="Browallia New"/>
      <family val="2"/>
    </font>
    <font>
      <sz val="11"/>
      <name val="Browallia New"/>
      <family val="2"/>
    </font>
    <font>
      <sz val="14"/>
      <name val="Cordia New"/>
      <family val="2"/>
    </font>
    <font>
      <u/>
      <sz val="12"/>
      <name val="Browallia New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charset val="222"/>
      <scheme val="minor"/>
    </font>
    <font>
      <sz val="16"/>
      <name val="Angsana New"/>
      <family val="1"/>
    </font>
    <font>
      <sz val="11"/>
      <color rgb="FF006100"/>
      <name val="Calibri"/>
      <family val="2"/>
      <charset val="222"/>
      <scheme val="minor"/>
    </font>
    <font>
      <sz val="16"/>
      <name val="AngsanaUPC"/>
      <family val="1"/>
      <charset val="222"/>
    </font>
    <font>
      <sz val="10"/>
      <color theme="1"/>
      <name val="Arial"/>
      <family val="2"/>
      <charset val="222"/>
    </font>
    <font>
      <sz val="10"/>
      <color theme="1"/>
      <name val="Arial Unicode MS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charset val="222"/>
    </font>
    <font>
      <sz val="11"/>
      <color rgb="FF9C0006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1"/>
      <color rgb="FF0000FF"/>
      <name val="Calibri"/>
      <family val="2"/>
      <scheme val="minor"/>
    </font>
    <font>
      <u/>
      <sz val="10"/>
      <color theme="10"/>
      <name val="Georgia"/>
      <family val="1"/>
    </font>
    <font>
      <sz val="8"/>
      <name val="Arial"/>
      <family val="2"/>
    </font>
    <font>
      <sz val="10"/>
      <color indexed="8"/>
      <name val="Arial"/>
      <family val="2"/>
    </font>
    <font>
      <sz val="11"/>
      <color indexed="8"/>
      <name val="Tahoma"/>
      <family val="2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u/>
      <sz val="10"/>
      <color rgb="FF7A1818"/>
      <name val="Georgia"/>
      <family val="1"/>
    </font>
    <font>
      <sz val="12"/>
      <color indexed="8"/>
      <name val="AngsanaUPC"/>
      <family val="1"/>
      <charset val="222"/>
    </font>
    <font>
      <sz val="10"/>
      <color indexed="8"/>
      <name val="MS Sans Serif"/>
      <family val="2"/>
      <charset val="222"/>
    </font>
    <font>
      <sz val="10"/>
      <name val="Gill Sans MT"/>
      <family val="2"/>
    </font>
    <font>
      <sz val="11"/>
      <color indexed="8"/>
      <name val="Calibri"/>
      <family val="2"/>
      <charset val="222"/>
    </font>
    <font>
      <b/>
      <sz val="11.9"/>
      <color indexed="8"/>
      <name val="AngsanaUPC"/>
      <family val="1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10"/>
      <color indexed="8"/>
      <name val="MS Sans Serif"/>
      <charset val="222"/>
    </font>
    <font>
      <sz val="16"/>
      <color indexed="8"/>
      <name val="Angsana New"/>
      <family val="2"/>
    </font>
    <font>
      <u/>
      <sz val="9.9"/>
      <color theme="10"/>
      <name val="Arial"/>
      <family val="2"/>
    </font>
    <font>
      <u/>
      <sz val="16"/>
      <color theme="10"/>
      <name val="AngsanaUPC"/>
      <family val="2"/>
      <charset val="222"/>
    </font>
    <font>
      <sz val="11"/>
      <color indexed="8"/>
      <name val="Arial"/>
      <family val="2"/>
    </font>
    <font>
      <sz val="9"/>
      <color indexed="8"/>
      <name val="AngsanaUPC"/>
      <family val="1"/>
    </font>
    <font>
      <sz val="11"/>
      <color rgb="FF000000"/>
      <name val="Calibri"/>
      <family val="2"/>
      <scheme val="minor"/>
    </font>
    <font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8"/>
      <name val="Browallia New"/>
      <family val="2"/>
    </font>
    <font>
      <sz val="8"/>
      <color theme="1"/>
      <name val="Arial"/>
      <family val="2"/>
    </font>
    <font>
      <sz val="8"/>
      <color theme="1"/>
      <name val="Browallia New"/>
      <family val="2"/>
    </font>
  </fonts>
  <fills count="3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731">
    <xf numFmtId="0" fontId="0" fillId="0" borderId="0"/>
    <xf numFmtId="0" fontId="6" fillId="0" borderId="0" applyFont="0" applyAlignment="0">
      <alignment horizontal="center"/>
    </xf>
    <xf numFmtId="9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20" fillId="0" borderId="0"/>
    <xf numFmtId="0" fontId="22" fillId="0" borderId="0">
      <protection locked="0"/>
    </xf>
    <xf numFmtId="0" fontId="23" fillId="0" borderId="0"/>
    <xf numFmtId="9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4" fillId="0" borderId="0"/>
    <xf numFmtId="0" fontId="22" fillId="0" borderId="0"/>
    <xf numFmtId="0" fontId="26" fillId="0" borderId="0" applyNumberFormat="0" applyFill="0" applyBorder="0" applyAlignment="0">
      <alignment vertical="top"/>
      <protection locked="0"/>
    </xf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2" fillId="0" borderId="0"/>
    <xf numFmtId="0" fontId="24" fillId="0" borderId="0"/>
    <xf numFmtId="0" fontId="22" fillId="0" borderId="0"/>
    <xf numFmtId="0" fontId="24" fillId="0" borderId="0"/>
    <xf numFmtId="0" fontId="2" fillId="0" borderId="0"/>
    <xf numFmtId="0" fontId="2" fillId="0" borderId="0"/>
    <xf numFmtId="0" fontId="22" fillId="0" borderId="0"/>
    <xf numFmtId="0" fontId="27" fillId="0" borderId="0" applyNumberFormat="0" applyFill="0" applyBorder="0" applyAlignment="0" applyProtection="0">
      <protection locked="0"/>
    </xf>
    <xf numFmtId="43" fontId="22" fillId="0" borderId="0" applyFont="0" applyFill="0" applyBorder="0" applyAlignment="0" applyProtection="0"/>
    <xf numFmtId="0" fontId="2" fillId="0" borderId="0"/>
    <xf numFmtId="0" fontId="2" fillId="0" borderId="0"/>
    <xf numFmtId="0" fontId="31" fillId="0" borderId="0"/>
    <xf numFmtId="43" fontId="31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3" fillId="0" borderId="0"/>
    <xf numFmtId="0" fontId="23" fillId="0" borderId="0"/>
    <xf numFmtId="43" fontId="23" fillId="0" borderId="0" applyFont="0" applyFill="0" applyBorder="0" applyAlignment="0" applyProtection="0"/>
    <xf numFmtId="0" fontId="33" fillId="3" borderId="0" applyNumberFormat="0" applyBorder="0" applyAlignment="0" applyProtection="0"/>
    <xf numFmtId="43" fontId="2" fillId="0" borderId="0" applyFont="0" applyFill="0" applyBorder="0" applyAlignment="0" applyProtection="0"/>
    <xf numFmtId="0" fontId="22" fillId="0" borderId="0"/>
    <xf numFmtId="0" fontId="22" fillId="0" borderId="0"/>
    <xf numFmtId="43" fontId="34" fillId="0" borderId="0" applyFont="0" applyFill="0" applyBorder="0" applyAlignment="0" applyProtection="0"/>
    <xf numFmtId="0" fontId="22" fillId="0" borderId="0"/>
    <xf numFmtId="0" fontId="35" fillId="0" borderId="0"/>
    <xf numFmtId="43" fontId="35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3" fillId="0" borderId="0"/>
    <xf numFmtId="0" fontId="31" fillId="0" borderId="0"/>
    <xf numFmtId="43" fontId="3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6" fillId="0" borderId="16" applyNumberFormat="0" applyFill="0" applyBorder="0" applyAlignment="0">
      <alignment wrapText="1"/>
      <protection locked="0"/>
    </xf>
    <xf numFmtId="43" fontId="36" fillId="0" borderId="0" applyFont="0" applyFill="0" applyBorder="0" applyAlignment="0" applyProtection="0"/>
    <xf numFmtId="9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2" fillId="0" borderId="0"/>
    <xf numFmtId="0" fontId="39" fillId="0" borderId="0"/>
    <xf numFmtId="41" fontId="40" fillId="0" borderId="0" applyFont="0" applyFill="0" applyBorder="0" applyAlignment="0" applyProtection="0"/>
    <xf numFmtId="0" fontId="2" fillId="0" borderId="0"/>
    <xf numFmtId="43" fontId="41" fillId="0" borderId="0" applyFont="0" applyFill="0" applyBorder="0" applyAlignment="0" applyProtection="0"/>
    <xf numFmtId="0" fontId="6" fillId="0" borderId="0" applyFont="0" applyAlignment="0">
      <alignment horizontal="center"/>
    </xf>
    <xf numFmtId="0" fontId="41" fillId="0" borderId="0"/>
    <xf numFmtId="43" fontId="23" fillId="0" borderId="0" applyFont="0" applyFill="0" applyBorder="0" applyAlignment="0" applyProtection="0"/>
    <xf numFmtId="0" fontId="23" fillId="0" borderId="0"/>
    <xf numFmtId="43" fontId="41" fillId="0" borderId="0" applyFont="0" applyFill="0" applyBorder="0" applyAlignment="0" applyProtection="0"/>
    <xf numFmtId="0" fontId="31" fillId="0" borderId="0"/>
    <xf numFmtId="41" fontId="2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0" fontId="31" fillId="0" borderId="0"/>
    <xf numFmtId="9" fontId="37" fillId="0" borderId="0" applyFont="0" applyFill="0" applyBorder="0" applyAlignment="0" applyProtection="0"/>
    <xf numFmtId="0" fontId="6" fillId="0" borderId="0" applyFont="0" applyAlignment="0">
      <alignment horizontal="center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0" borderId="0"/>
    <xf numFmtId="43" fontId="31" fillId="0" borderId="0" applyFont="0" applyFill="0" applyBorder="0" applyAlignment="0" applyProtection="0"/>
    <xf numFmtId="0" fontId="42" fillId="4" borderId="0" applyNumberFormat="0" applyBorder="0" applyAlignment="0" applyProtection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>
      <protection locked="0"/>
    </xf>
    <xf numFmtId="0" fontId="26" fillId="0" borderId="16" applyNumberFormat="0" applyFill="0" applyBorder="0" applyAlignment="0">
      <protection locked="0"/>
    </xf>
    <xf numFmtId="0" fontId="22" fillId="0" borderId="0">
      <protection locked="0"/>
    </xf>
    <xf numFmtId="0" fontId="26" fillId="0" borderId="0" applyNumberFormat="0" applyFill="0" applyBorder="0" applyAlignment="0">
      <alignment vertical="top"/>
      <protection locked="0"/>
    </xf>
    <xf numFmtId="43" fontId="23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44" fillId="0" borderId="0"/>
    <xf numFmtId="43" fontId="24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0" fontId="26" fillId="0" borderId="0" applyNumberFormat="0" applyFill="0" applyBorder="0" applyAlignment="0">
      <alignment vertical="top"/>
      <protection locked="0"/>
    </xf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6" fillId="0" borderId="16" applyNumberFormat="0" applyFill="0" applyBorder="0" applyAlignment="0">
      <protection locked="0"/>
    </xf>
    <xf numFmtId="43" fontId="22" fillId="0" borderId="0" applyFont="0" applyFill="0" applyBorder="0" applyAlignment="0" applyProtection="0"/>
    <xf numFmtId="0" fontId="26" fillId="0" borderId="0" applyNumberFormat="0" applyFill="0" applyBorder="0" applyAlignment="0">
      <alignment vertical="top"/>
      <protection locked="0"/>
    </xf>
    <xf numFmtId="0" fontId="45" fillId="0" borderId="16" applyNumberFormat="0" applyFill="0" applyAlignment="0">
      <protection locked="0"/>
    </xf>
    <xf numFmtId="9" fontId="2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0" borderId="0"/>
    <xf numFmtId="43" fontId="31" fillId="0" borderId="0" applyFont="0" applyFill="0" applyBorder="0" applyAlignment="0" applyProtection="0"/>
    <xf numFmtId="0" fontId="23" fillId="0" borderId="0"/>
    <xf numFmtId="0" fontId="23" fillId="0" borderId="0"/>
    <xf numFmtId="43" fontId="23" fillId="0" borderId="0" applyFont="0" applyFill="0" applyBorder="0" applyAlignment="0" applyProtection="0"/>
    <xf numFmtId="0" fontId="23" fillId="0" borderId="0"/>
    <xf numFmtId="43" fontId="2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 applyFont="0" applyFill="0" applyBorder="0" applyAlignment="0" applyProtection="0"/>
    <xf numFmtId="0" fontId="2" fillId="0" borderId="0"/>
    <xf numFmtId="0" fontId="23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43" fontId="23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2" fillId="0" borderId="0"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43" fontId="2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" fillId="0" borderId="0"/>
    <xf numFmtId="0" fontId="41" fillId="0" borderId="0"/>
    <xf numFmtId="0" fontId="6" fillId="0" borderId="0" applyFont="0" applyAlignment="0">
      <alignment horizontal="center"/>
    </xf>
    <xf numFmtId="43" fontId="2" fillId="0" borderId="0" applyFont="0" applyFill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0" fontId="31" fillId="0" borderId="0"/>
    <xf numFmtId="0" fontId="22" fillId="0" borderId="0">
      <protection locked="0"/>
    </xf>
    <xf numFmtId="43" fontId="22" fillId="0" borderId="0" applyFont="0" applyFill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31" fillId="0" borderId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3" fillId="0" borderId="0"/>
    <xf numFmtId="0" fontId="2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" fillId="0" borderId="0"/>
    <xf numFmtId="0" fontId="22" fillId="0" borderId="0">
      <protection locked="0"/>
    </xf>
    <xf numFmtId="0" fontId="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" fillId="0" borderId="0"/>
    <xf numFmtId="0" fontId="2" fillId="0" borderId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1" fillId="0" borderId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43" fontId="2" fillId="0" borderId="0" applyFont="0" applyFill="0" applyBorder="0" applyAlignment="0" applyProtection="0"/>
    <xf numFmtId="0" fontId="49" fillId="5" borderId="0" applyNumberFormat="0" applyBorder="0" applyAlignment="0" applyProtection="0"/>
    <xf numFmtId="43" fontId="31" fillId="0" borderId="0" applyFont="0" applyFill="0" applyBorder="0" applyAlignment="0" applyProtection="0"/>
    <xf numFmtId="0" fontId="28" fillId="34" borderId="14" applyFont="0" applyAlignment="0" applyProtection="0"/>
    <xf numFmtId="0" fontId="50" fillId="6" borderId="10" applyNumberFormat="0" applyAlignment="0" applyProtection="0"/>
    <xf numFmtId="0" fontId="22" fillId="0" borderId="0">
      <protection locked="0"/>
    </xf>
    <xf numFmtId="0" fontId="31" fillId="0" borderId="0"/>
    <xf numFmtId="43" fontId="31" fillId="0" borderId="0" applyFont="0" applyFill="0" applyBorder="0" applyAlignment="0" applyProtection="0"/>
    <xf numFmtId="0" fontId="2" fillId="0" borderId="0"/>
    <xf numFmtId="0" fontId="36" fillId="0" borderId="0"/>
    <xf numFmtId="0" fontId="2" fillId="0" borderId="0"/>
    <xf numFmtId="0" fontId="51" fillId="0" borderId="0" applyNumberFormat="0" applyFill="0" applyBorder="0" applyAlignment="0" applyProtection="0"/>
    <xf numFmtId="0" fontId="26" fillId="0" borderId="0" applyNumberFormat="0" applyFill="0" applyBorder="0" applyAlignment="0">
      <alignment vertical="top"/>
      <protection locked="0"/>
    </xf>
    <xf numFmtId="43" fontId="2" fillId="0" borderId="0" applyFont="0" applyFill="0" applyBorder="0" applyAlignment="0" applyProtection="0"/>
    <xf numFmtId="0" fontId="36" fillId="0" borderId="0"/>
    <xf numFmtId="0" fontId="31" fillId="0" borderId="0"/>
    <xf numFmtId="43" fontId="3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6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28" fillId="34" borderId="14" applyFon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173" fontId="47" fillId="0" borderId="0" applyFont="0" applyFill="0" applyBorder="0" applyAlignment="0" applyProtection="0"/>
    <xf numFmtId="0" fontId="22" fillId="0" borderId="0">
      <protection locked="0"/>
    </xf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57" fillId="0" borderId="0"/>
    <xf numFmtId="0" fontId="31" fillId="0" borderId="0"/>
    <xf numFmtId="0" fontId="2" fillId="0" borderId="0"/>
    <xf numFmtId="0" fontId="31" fillId="0" borderId="0"/>
    <xf numFmtId="0" fontId="53" fillId="0" borderId="0"/>
    <xf numFmtId="0" fontId="53" fillId="0" borderId="0"/>
    <xf numFmtId="0" fontId="53" fillId="0" borderId="0"/>
    <xf numFmtId="0" fontId="31" fillId="0" borderId="0"/>
    <xf numFmtId="0" fontId="31" fillId="0" borderId="0"/>
    <xf numFmtId="0" fontId="53" fillId="0" borderId="0"/>
    <xf numFmtId="0" fontId="23" fillId="0" borderId="0"/>
    <xf numFmtId="0" fontId="30" fillId="0" borderId="0"/>
    <xf numFmtId="0" fontId="53" fillId="0" borderId="0"/>
    <xf numFmtId="0" fontId="58" fillId="0" borderId="0"/>
    <xf numFmtId="0" fontId="53" fillId="0" borderId="0"/>
    <xf numFmtId="0" fontId="53" fillId="0" borderId="0"/>
    <xf numFmtId="0" fontId="36" fillId="0" borderId="0"/>
    <xf numFmtId="0" fontId="53" fillId="0" borderId="0"/>
    <xf numFmtId="0" fontId="23" fillId="0" borderId="0"/>
    <xf numFmtId="0" fontId="31" fillId="0" borderId="0"/>
    <xf numFmtId="0" fontId="55" fillId="0" borderId="0"/>
    <xf numFmtId="0" fontId="58" fillId="0" borderId="0"/>
    <xf numFmtId="0" fontId="5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3" fillId="0" borderId="0"/>
    <xf numFmtId="0" fontId="23" fillId="0" borderId="0"/>
    <xf numFmtId="0" fontId="54" fillId="0" borderId="0">
      <alignment vertical="top"/>
    </xf>
    <xf numFmtId="0" fontId="54" fillId="0" borderId="0">
      <alignment vertical="top"/>
    </xf>
    <xf numFmtId="0" fontId="53" fillId="0" borderId="0"/>
    <xf numFmtId="0" fontId="53" fillId="0" borderId="0"/>
    <xf numFmtId="0" fontId="53" fillId="0" borderId="0"/>
    <xf numFmtId="0" fontId="23" fillId="0" borderId="0"/>
    <xf numFmtId="0" fontId="23" fillId="0" borderId="0"/>
    <xf numFmtId="0" fontId="53" fillId="0" borderId="0"/>
    <xf numFmtId="0" fontId="53" fillId="0" borderId="0"/>
    <xf numFmtId="0" fontId="3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47" fillId="0" borderId="0">
      <alignment vertical="top"/>
    </xf>
    <xf numFmtId="43" fontId="23" fillId="0" borderId="0" applyFont="0" applyFill="0" applyBorder="0" applyAlignment="0" applyProtection="0"/>
    <xf numFmtId="0" fontId="23" fillId="0" borderId="0"/>
    <xf numFmtId="0" fontId="2" fillId="0" borderId="0"/>
    <xf numFmtId="43" fontId="23" fillId="0" borderId="0" applyFont="0" applyFill="0" applyBorder="0" applyAlignment="0" applyProtection="0"/>
    <xf numFmtId="0" fontId="26" fillId="0" borderId="0" applyNumberFormat="0" applyFill="0" applyBorder="0" applyAlignment="0" applyProtection="0">
      <alignment wrapText="1"/>
    </xf>
    <xf numFmtId="0" fontId="51" fillId="0" borderId="0" applyNumberFormat="0" applyFill="0" applyBorder="0" applyAlignment="0" applyProtection="0">
      <alignment vertical="top"/>
      <protection locked="0"/>
    </xf>
    <xf numFmtId="0" fontId="26" fillId="0" borderId="16" applyNumberFormat="0" applyFill="0" applyBorder="0" applyAlignment="0">
      <alignment wrapText="1"/>
      <protection locked="0"/>
    </xf>
    <xf numFmtId="0" fontId="23" fillId="0" borderId="0">
      <protection locked="0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>
      <protection locked="0"/>
    </xf>
    <xf numFmtId="43" fontId="23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9" fillId="0" borderId="0"/>
    <xf numFmtId="0" fontId="53" fillId="0" borderId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6" fillId="0" borderId="0" applyFont="0" applyAlignment="0">
      <alignment horizontal="center"/>
    </xf>
    <xf numFmtId="0" fontId="31" fillId="0" borderId="0"/>
    <xf numFmtId="43" fontId="23" fillId="0" borderId="0" applyFont="0" applyFill="0" applyBorder="0" applyAlignment="0" applyProtection="0"/>
    <xf numFmtId="0" fontId="20" fillId="0" borderId="0"/>
    <xf numFmtId="40" fontId="6" fillId="0" borderId="0" applyFont="0" applyFill="0" applyBorder="0" applyAlignment="0" applyProtection="0"/>
    <xf numFmtId="0" fontId="6" fillId="0" borderId="0" applyFont="0" applyAlignment="0">
      <alignment horizontal="center"/>
    </xf>
    <xf numFmtId="0" fontId="23" fillId="0" borderId="0"/>
    <xf numFmtId="0" fontId="24" fillId="0" borderId="0"/>
    <xf numFmtId="0" fontId="6" fillId="0" borderId="0" applyFont="0" applyAlignment="0">
      <alignment horizontal="center"/>
    </xf>
    <xf numFmtId="0" fontId="24" fillId="0" borderId="0"/>
    <xf numFmtId="0" fontId="24" fillId="0" borderId="0"/>
    <xf numFmtId="0" fontId="12" fillId="0" borderId="0"/>
    <xf numFmtId="0" fontId="36" fillId="0" borderId="0"/>
    <xf numFmtId="0" fontId="60" fillId="0" borderId="0"/>
    <xf numFmtId="43" fontId="60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23" fillId="0" borderId="0"/>
    <xf numFmtId="43" fontId="20" fillId="0" borderId="0" applyFont="0" applyFill="0" applyBorder="0" applyAlignment="0" applyProtection="0"/>
    <xf numFmtId="0" fontId="24" fillId="0" borderId="0"/>
    <xf numFmtId="0" fontId="24" fillId="0" borderId="0"/>
    <xf numFmtId="43" fontId="20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12" fillId="0" borderId="0"/>
    <xf numFmtId="0" fontId="62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2" fillId="0" borderId="0"/>
    <xf numFmtId="43" fontId="1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36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43" fontId="48" fillId="0" borderId="0" applyFont="0" applyFill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0" fontId="31" fillId="0" borderId="0"/>
    <xf numFmtId="0" fontId="2" fillId="0" borderId="0"/>
    <xf numFmtId="0" fontId="63" fillId="0" borderId="0"/>
    <xf numFmtId="43" fontId="23" fillId="0" borderId="0" applyFont="0" applyFill="0" applyBorder="0" applyAlignment="0" applyProtection="0"/>
    <xf numFmtId="0" fontId="12" fillId="0" borderId="0"/>
    <xf numFmtId="43" fontId="6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31" fillId="0" borderId="0"/>
    <xf numFmtId="43" fontId="2" fillId="0" borderId="0" applyFont="0" applyFill="0" applyBorder="0" applyAlignment="0" applyProtection="0"/>
    <xf numFmtId="0" fontId="59" fillId="0" borderId="0"/>
    <xf numFmtId="0" fontId="2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" fillId="0" borderId="0"/>
    <xf numFmtId="0" fontId="65" fillId="0" borderId="0"/>
    <xf numFmtId="0" fontId="2" fillId="0" borderId="0"/>
    <xf numFmtId="0" fontId="27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45" fillId="0" borderId="16" applyNumberFormat="0" applyFill="0" applyAlignment="0">
      <alignment wrapText="1"/>
      <protection locked="0"/>
    </xf>
    <xf numFmtId="43" fontId="2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43" fontId="43" fillId="0" borderId="0" applyFont="0" applyFill="0" applyBorder="0" applyAlignment="0" applyProtection="0"/>
    <xf numFmtId="0" fontId="31" fillId="0" borderId="0"/>
    <xf numFmtId="43" fontId="2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20" fillId="0" borderId="0" applyFont="0" applyFill="0" applyBorder="0" applyAlignment="0" applyProtection="0"/>
    <xf numFmtId="0" fontId="24" fillId="0" borderId="0"/>
    <xf numFmtId="0" fontId="31" fillId="0" borderId="0"/>
    <xf numFmtId="0" fontId="23" fillId="0" borderId="0"/>
    <xf numFmtId="0" fontId="31" fillId="0" borderId="0"/>
    <xf numFmtId="43" fontId="36" fillId="0" borderId="0" applyFont="0" applyFill="0" applyBorder="0" applyAlignment="0" applyProtection="0"/>
    <xf numFmtId="0" fontId="36" fillId="0" borderId="0"/>
    <xf numFmtId="43" fontId="2" fillId="0" borderId="0" applyFont="0" applyFill="0" applyBorder="0" applyAlignment="0" applyProtection="0"/>
    <xf numFmtId="0" fontId="2" fillId="0" borderId="0"/>
    <xf numFmtId="0" fontId="12" fillId="0" borderId="0"/>
    <xf numFmtId="43" fontId="31" fillId="0" borderId="0" applyFont="0" applyFill="0" applyBorder="0" applyAlignment="0" applyProtection="0"/>
    <xf numFmtId="0" fontId="31" fillId="27" borderId="0" applyNumberFormat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31" fillId="28" borderId="0" applyNumberFormat="0" applyBorder="0" applyAlignment="0" applyProtection="0"/>
    <xf numFmtId="43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175" fontId="23" fillId="0" borderId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57" fillId="0" borderId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3" fillId="0" borderId="0"/>
    <xf numFmtId="0" fontId="22" fillId="0" borderId="0">
      <protection locked="0"/>
    </xf>
    <xf numFmtId="0" fontId="2" fillId="0" borderId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" fillId="0" borderId="0"/>
    <xf numFmtId="0" fontId="2" fillId="0" borderId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>
      <alignment vertical="top"/>
    </xf>
    <xf numFmtId="0" fontId="2" fillId="0" borderId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3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4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31" fillId="0" borderId="0" applyFont="0" applyFill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7" fillId="0" borderId="0" applyNumberFormat="0" applyFill="0" applyBorder="0" applyAlignment="0" applyProtection="0">
      <protection locked="0"/>
    </xf>
    <xf numFmtId="43" fontId="22" fillId="0" borderId="0" applyFont="0" applyFill="0" applyBorder="0" applyAlignment="0" applyProtection="0"/>
    <xf numFmtId="0" fontId="23" fillId="0" borderId="0"/>
    <xf numFmtId="43" fontId="1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2" fillId="0" borderId="0"/>
    <xf numFmtId="0" fontId="31" fillId="0" borderId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3" fillId="0" borderId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7" applyNumberFormat="0" applyFill="0" applyAlignment="0" applyProtection="0"/>
    <xf numFmtId="0" fontId="68" fillId="0" borderId="8" applyNumberFormat="0" applyFill="0" applyAlignment="0" applyProtection="0"/>
    <xf numFmtId="0" fontId="69" fillId="0" borderId="9" applyNumberFormat="0" applyFill="0" applyAlignment="0" applyProtection="0"/>
    <xf numFmtId="0" fontId="69" fillId="0" borderId="0" applyNumberFormat="0" applyFill="0" applyBorder="0" applyAlignment="0" applyProtection="0"/>
    <xf numFmtId="0" fontId="70" fillId="7" borderId="11" applyNumberFormat="0" applyAlignment="0" applyProtection="0"/>
    <xf numFmtId="0" fontId="71" fillId="7" borderId="10" applyNumberFormat="0" applyAlignment="0" applyProtection="0"/>
    <xf numFmtId="0" fontId="72" fillId="0" borderId="12" applyNumberFormat="0" applyFill="0" applyAlignment="0" applyProtection="0"/>
    <xf numFmtId="0" fontId="73" fillId="8" borderId="13" applyNumberFormat="0" applyAlignment="0" applyProtection="0"/>
    <xf numFmtId="0" fontId="74" fillId="0" borderId="0" applyNumberFormat="0" applyFill="0" applyBorder="0" applyAlignment="0" applyProtection="0"/>
    <xf numFmtId="0" fontId="31" fillId="9" borderId="14" applyNumberFormat="0" applyFont="0" applyAlignment="0" applyProtection="0"/>
    <xf numFmtId="0" fontId="75" fillId="0" borderId="0" applyNumberFormat="0" applyFill="0" applyBorder="0" applyAlignment="0" applyProtection="0"/>
    <xf numFmtId="0" fontId="76" fillId="0" borderId="15" applyNumberFormat="0" applyFill="0" applyAlignment="0" applyProtection="0"/>
    <xf numFmtId="0" fontId="77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77" fillId="13" borderId="0" applyNumberFormat="0" applyBorder="0" applyAlignment="0" applyProtection="0"/>
    <xf numFmtId="0" fontId="77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77" fillId="17" borderId="0" applyNumberFormat="0" applyBorder="0" applyAlignment="0" applyProtection="0"/>
    <xf numFmtId="0" fontId="77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77" fillId="21" borderId="0" applyNumberFormat="0" applyBorder="0" applyAlignment="0" applyProtection="0"/>
    <xf numFmtId="0" fontId="77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77" fillId="25" borderId="0" applyNumberFormat="0" applyBorder="0" applyAlignment="0" applyProtection="0"/>
    <xf numFmtId="0" fontId="77" fillId="26" borderId="0" applyNumberFormat="0" applyBorder="0" applyAlignment="0" applyProtection="0"/>
    <xf numFmtId="0" fontId="77" fillId="29" borderId="0" applyNumberFormat="0" applyBorder="0" applyAlignment="0" applyProtection="0"/>
    <xf numFmtId="0" fontId="77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77" fillId="33" borderId="0" applyNumberFormat="0" applyBorder="0" applyAlignment="0" applyProtection="0"/>
    <xf numFmtId="0" fontId="31" fillId="0" borderId="0"/>
    <xf numFmtId="0" fontId="23" fillId="0" borderId="0"/>
    <xf numFmtId="0" fontId="23" fillId="0" borderId="0"/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3" fillId="0" borderId="0"/>
    <xf numFmtId="0" fontId="22" fillId="0" borderId="0">
      <protection locked="0"/>
    </xf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0" fontId="2" fillId="0" borderId="0"/>
    <xf numFmtId="43" fontId="1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1" fillId="0" borderId="0"/>
    <xf numFmtId="41" fontId="40" fillId="0" borderId="0" applyFont="0" applyFill="0" applyBorder="0" applyAlignment="0" applyProtection="0"/>
    <xf numFmtId="0" fontId="1" fillId="0" borderId="0"/>
    <xf numFmtId="43" fontId="4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1" fillId="0" borderId="0"/>
    <xf numFmtId="41" fontId="40" fillId="0" borderId="0" applyFont="0" applyFill="0" applyBorder="0" applyAlignment="0" applyProtection="0"/>
    <xf numFmtId="0" fontId="1" fillId="0" borderId="0"/>
    <xf numFmtId="43" fontId="4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360">
    <xf numFmtId="0" fontId="0" fillId="0" borderId="0" xfId="0"/>
    <xf numFmtId="0" fontId="3" fillId="0" borderId="0" xfId="0" quotePrefix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43" fontId="4" fillId="0" borderId="0" xfId="0" applyNumberFormat="1" applyFont="1" applyFill="1" applyAlignment="1">
      <alignment horizontal="right" vertical="center"/>
    </xf>
    <xf numFmtId="0" fontId="4" fillId="0" borderId="5" xfId="0" applyFont="1" applyFill="1" applyBorder="1" applyAlignment="1">
      <alignment vertical="center"/>
    </xf>
    <xf numFmtId="165" fontId="4" fillId="0" borderId="5" xfId="0" applyNumberFormat="1" applyFont="1" applyFill="1" applyBorder="1" applyAlignment="1">
      <alignment horizontal="right" vertical="center"/>
    </xf>
    <xf numFmtId="43" fontId="4" fillId="0" borderId="5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 applyAlignment="1">
      <alignment horizontal="right" vertical="center"/>
    </xf>
    <xf numFmtId="43" fontId="3" fillId="0" borderId="0" xfId="0" applyNumberFormat="1" applyFont="1" applyFill="1" applyAlignment="1">
      <alignment horizontal="right" vertical="center"/>
    </xf>
    <xf numFmtId="165" fontId="3" fillId="0" borderId="5" xfId="0" applyNumberFormat="1" applyFont="1" applyFill="1" applyBorder="1" applyAlignment="1">
      <alignment horizontal="right" vertical="center"/>
    </xf>
    <xf numFmtId="43" fontId="3" fillId="0" borderId="0" xfId="0" quotePrefix="1" applyNumberFormat="1" applyFont="1" applyFill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0" fontId="4" fillId="0" borderId="0" xfId="0" quotePrefix="1" applyFont="1" applyFill="1" applyAlignment="1">
      <alignment horizontal="left" vertical="center"/>
    </xf>
    <xf numFmtId="43" fontId="4" fillId="0" borderId="0" xfId="0" applyNumberFormat="1" applyFont="1" applyFill="1" applyBorder="1" applyAlignment="1">
      <alignment horizontal="right" vertical="center"/>
    </xf>
    <xf numFmtId="0" fontId="3" fillId="0" borderId="0" xfId="0" quotePrefix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quotePrefix="1" applyFont="1" applyFill="1" applyAlignment="1">
      <alignment vertical="center"/>
    </xf>
    <xf numFmtId="43" fontId="4" fillId="0" borderId="0" xfId="0" quotePrefix="1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vertical="center"/>
    </xf>
    <xf numFmtId="165" fontId="4" fillId="0" borderId="6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quotePrefix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43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Border="1" applyAlignment="1">
      <alignment vertical="center"/>
    </xf>
    <xf numFmtId="0" fontId="3" fillId="0" borderId="0" xfId="0" applyFont="1" applyFill="1"/>
    <xf numFmtId="0" fontId="3" fillId="0" borderId="5" xfId="0" quotePrefix="1" applyFont="1" applyFill="1" applyBorder="1" applyAlignment="1">
      <alignment vertical="center"/>
    </xf>
    <xf numFmtId="0" fontId="7" fillId="0" borderId="0" xfId="0" quotePrefix="1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right" vertical="center"/>
    </xf>
    <xf numFmtId="43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7" fillId="0" borderId="1" xfId="0" quotePrefix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horizontal="right" vertical="center"/>
    </xf>
    <xf numFmtId="43" fontId="8" fillId="0" borderId="1" xfId="0" applyNumberFormat="1" applyFont="1" applyFill="1" applyBorder="1" applyAlignment="1">
      <alignment horizontal="right" vertical="center"/>
    </xf>
    <xf numFmtId="0" fontId="8" fillId="0" borderId="0" xfId="0" quotePrefix="1" applyFont="1" applyFill="1" applyBorder="1" applyAlignment="1">
      <alignment horizontal="left" vertical="center"/>
    </xf>
    <xf numFmtId="167" fontId="7" fillId="0" borderId="0" xfId="0" applyNumberFormat="1" applyFont="1" applyFill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43" fontId="8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vertical="center"/>
    </xf>
    <xf numFmtId="165" fontId="8" fillId="0" borderId="5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vertical="center"/>
    </xf>
    <xf numFmtId="165" fontId="8" fillId="0" borderId="5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168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 applyFill="1" applyBorder="1" applyAlignment="1">
      <alignment horizontal="right" vertical="center"/>
    </xf>
    <xf numFmtId="0" fontId="8" fillId="0" borderId="1" xfId="0" quotePrefix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165" fontId="9" fillId="0" borderId="0" xfId="0" applyNumberFormat="1" applyFont="1" applyFill="1" applyAlignment="1">
      <alignment horizontal="right" vertical="center"/>
    </xf>
    <xf numFmtId="43" fontId="9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right" vertical="center"/>
    </xf>
    <xf numFmtId="43" fontId="9" fillId="0" borderId="0" xfId="0" quotePrefix="1" applyNumberFormat="1" applyFont="1" applyFill="1" applyAlignment="1">
      <alignment horizontal="righ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vertical="center"/>
    </xf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165" fontId="8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5" fontId="8" fillId="0" borderId="1" xfId="0" applyNumberFormat="1" applyFont="1" applyBorder="1" applyAlignment="1">
      <alignment vertical="center"/>
    </xf>
    <xf numFmtId="165" fontId="8" fillId="0" borderId="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165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65" fontId="7" fillId="0" borderId="5" xfId="0" applyNumberFormat="1" applyFont="1" applyBorder="1" applyAlignment="1">
      <alignment horizontal="right" vertical="center" wrapText="1"/>
    </xf>
    <xf numFmtId="165" fontId="3" fillId="0" borderId="5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vertical="center"/>
    </xf>
    <xf numFmtId="165" fontId="8" fillId="0" borderId="0" xfId="0" applyNumberFormat="1" applyFont="1" applyBorder="1" applyAlignment="1">
      <alignment horizontal="right" vertical="center" wrapText="1"/>
    </xf>
    <xf numFmtId="43" fontId="8" fillId="0" borderId="0" xfId="0" applyNumberFormat="1" applyFont="1" applyBorder="1" applyAlignment="1">
      <alignment horizontal="right" vertical="center" wrapText="1"/>
    </xf>
    <xf numFmtId="0" fontId="8" fillId="0" borderId="1" xfId="0" quotePrefix="1" applyFont="1" applyBorder="1" applyAlignment="1">
      <alignment horizontal="left" vertical="center"/>
    </xf>
    <xf numFmtId="165" fontId="8" fillId="0" borderId="0" xfId="0" applyNumberFormat="1" applyFont="1" applyFill="1" applyAlignment="1">
      <alignment horizontal="center" vertical="center"/>
    </xf>
    <xf numFmtId="165" fontId="7" fillId="0" borderId="0" xfId="0" applyNumberFormat="1" applyFont="1" applyFill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right" vertical="center" wrapText="1"/>
    </xf>
    <xf numFmtId="43" fontId="8" fillId="0" borderId="0" xfId="0" applyNumberFormat="1" applyFont="1" applyFill="1" applyBorder="1" applyAlignment="1">
      <alignment horizontal="right" vertical="center" wrapText="1"/>
    </xf>
    <xf numFmtId="165" fontId="8" fillId="2" borderId="0" xfId="0" applyNumberFormat="1" applyFont="1" applyFill="1" applyBorder="1" applyAlignment="1">
      <alignment horizontal="right" vertical="center"/>
    </xf>
    <xf numFmtId="165" fontId="8" fillId="2" borderId="0" xfId="0" applyNumberFormat="1" applyFont="1" applyFill="1" applyBorder="1" applyAlignment="1">
      <alignment vertical="center"/>
    </xf>
    <xf numFmtId="165" fontId="8" fillId="2" borderId="0" xfId="0" applyNumberFormat="1" applyFont="1" applyFill="1" applyBorder="1" applyAlignment="1">
      <alignment horizontal="right" vertical="center" wrapText="1"/>
    </xf>
    <xf numFmtId="165" fontId="10" fillId="2" borderId="0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165" fontId="9" fillId="2" borderId="0" xfId="0" applyNumberFormat="1" applyFont="1" applyFill="1" applyBorder="1" applyAlignment="1">
      <alignment horizontal="right"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10" fillId="2" borderId="2" xfId="0" applyNumberFormat="1" applyFont="1" applyFill="1" applyBorder="1" applyAlignment="1">
      <alignment horizontal="right" vertical="center"/>
    </xf>
    <xf numFmtId="165" fontId="10" fillId="2" borderId="0" xfId="0" applyNumberFormat="1" applyFont="1" applyFill="1" applyAlignment="1">
      <alignment horizontal="right" vertical="center"/>
    </xf>
    <xf numFmtId="0" fontId="8" fillId="0" borderId="0" xfId="0" applyFont="1" applyFill="1"/>
    <xf numFmtId="165" fontId="3" fillId="2" borderId="0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horizontal="right" vertical="center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5" xfId="0" applyNumberFormat="1" applyFont="1" applyFill="1" applyBorder="1" applyAlignment="1">
      <alignment horizontal="right" vertical="center"/>
    </xf>
    <xf numFmtId="165" fontId="4" fillId="2" borderId="6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165" fontId="10" fillId="0" borderId="1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0" fillId="0" borderId="5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5" xfId="0" quotePrefix="1" applyFont="1" applyFill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65" fontId="8" fillId="2" borderId="5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65" fontId="10" fillId="0" borderId="0" xfId="0" applyNumberFormat="1" applyFont="1" applyFill="1" applyAlignment="1">
      <alignment vertical="center"/>
    </xf>
    <xf numFmtId="0" fontId="10" fillId="0" borderId="0" xfId="0" quotePrefix="1" applyFont="1" applyFill="1" applyBorder="1" applyAlignment="1">
      <alignment horizontal="left" vertical="center"/>
    </xf>
    <xf numFmtId="167" fontId="9" fillId="0" borderId="0" xfId="0" applyNumberFormat="1" applyFont="1" applyFill="1" applyAlignment="1">
      <alignment horizontal="right" vertical="center"/>
    </xf>
    <xf numFmtId="165" fontId="9" fillId="0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1" xfId="0" quotePrefix="1" applyFont="1" applyFill="1" applyBorder="1" applyAlignment="1">
      <alignment horizontal="center" vertical="center"/>
    </xf>
    <xf numFmtId="43" fontId="10" fillId="0" borderId="0" xfId="0" applyNumberFormat="1" applyFont="1" applyFill="1" applyAlignment="1">
      <alignment horizontal="right" vertical="center"/>
    </xf>
    <xf numFmtId="43" fontId="10" fillId="0" borderId="0" xfId="0" applyNumberFormat="1" applyFont="1" applyFill="1" applyBorder="1" applyAlignment="1">
      <alignment horizontal="right" vertical="center"/>
    </xf>
    <xf numFmtId="165" fontId="10" fillId="2" borderId="0" xfId="0" applyNumberFormat="1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vertical="center"/>
    </xf>
    <xf numFmtId="165" fontId="10" fillId="2" borderId="1" xfId="0" quotePrefix="1" applyNumberFormat="1" applyFont="1" applyFill="1" applyBorder="1" applyAlignment="1">
      <alignment vertical="center"/>
    </xf>
    <xf numFmtId="0" fontId="9" fillId="0" borderId="0" xfId="0" quotePrefix="1" applyFont="1" applyFill="1" applyAlignment="1">
      <alignment horizontal="left" vertical="center"/>
    </xf>
    <xf numFmtId="10" fontId="10" fillId="2" borderId="0" xfId="2" applyNumberFormat="1" applyFont="1" applyFill="1" applyAlignment="1">
      <alignment vertical="center"/>
    </xf>
    <xf numFmtId="10" fontId="10" fillId="0" borderId="0" xfId="2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165" fontId="10" fillId="2" borderId="5" xfId="0" applyNumberFormat="1" applyFont="1" applyFill="1" applyBorder="1" applyAlignment="1">
      <alignment vertical="center"/>
    </xf>
    <xf numFmtId="165" fontId="10" fillId="0" borderId="5" xfId="0" applyNumberFormat="1" applyFont="1" applyFill="1" applyBorder="1" applyAlignment="1">
      <alignment vertical="center"/>
    </xf>
    <xf numFmtId="167" fontId="10" fillId="2" borderId="0" xfId="0" applyNumberFormat="1" applyFont="1" applyFill="1" applyAlignment="1">
      <alignment vertical="center"/>
    </xf>
    <xf numFmtId="167" fontId="10" fillId="0" borderId="0" xfId="0" applyNumberFormat="1" applyFont="1" applyFill="1" applyAlignment="1">
      <alignment vertical="center"/>
    </xf>
    <xf numFmtId="0" fontId="9" fillId="0" borderId="0" xfId="0" quotePrefix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65" fontId="10" fillId="2" borderId="0" xfId="0" applyNumberFormat="1" applyFont="1" applyFill="1" applyAlignment="1">
      <alignment vertical="center"/>
    </xf>
    <xf numFmtId="165" fontId="10" fillId="2" borderId="6" xfId="0" applyNumberFormat="1" applyFont="1" applyFill="1" applyBorder="1" applyAlignment="1">
      <alignment vertical="center"/>
    </xf>
    <xf numFmtId="165" fontId="10" fillId="0" borderId="6" xfId="0" applyNumberFormat="1" applyFont="1" applyFill="1" applyBorder="1" applyAlignment="1">
      <alignment vertical="center"/>
    </xf>
    <xf numFmtId="165" fontId="11" fillId="0" borderId="0" xfId="0" applyNumberFormat="1" applyFont="1" applyFill="1" applyAlignment="1">
      <alignment vertical="center"/>
    </xf>
    <xf numFmtId="168" fontId="10" fillId="2" borderId="6" xfId="0" applyNumberFormat="1" applyFont="1" applyFill="1" applyBorder="1" applyAlignment="1">
      <alignment vertical="center"/>
    </xf>
    <xf numFmtId="168" fontId="10" fillId="0" borderId="0" xfId="0" applyNumberFormat="1" applyFont="1" applyFill="1" applyBorder="1" applyAlignment="1">
      <alignment vertical="center"/>
    </xf>
    <xf numFmtId="168" fontId="10" fillId="0" borderId="6" xfId="0" applyNumberFormat="1" applyFont="1" applyFill="1" applyBorder="1" applyAlignment="1">
      <alignment vertical="center"/>
    </xf>
    <xf numFmtId="168" fontId="10" fillId="0" borderId="0" xfId="0" applyNumberFormat="1" applyFont="1" applyFill="1" applyBorder="1" applyAlignment="1">
      <alignment horizontal="right" vertical="center"/>
    </xf>
    <xf numFmtId="168" fontId="15" fillId="0" borderId="0" xfId="0" applyNumberFormat="1" applyFont="1" applyFill="1" applyBorder="1" applyAlignment="1">
      <alignment horizontal="right" vertical="center"/>
    </xf>
    <xf numFmtId="168" fontId="15" fillId="0" borderId="0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165" fontId="16" fillId="0" borderId="4" xfId="0" applyNumberFormat="1" applyFont="1" applyFill="1" applyBorder="1" applyAlignment="1">
      <alignment vertical="center"/>
    </xf>
    <xf numFmtId="165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right" vertical="center"/>
    </xf>
    <xf numFmtId="165" fontId="16" fillId="0" borderId="5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Alignment="1">
      <alignment horizontal="right" vertical="center"/>
    </xf>
    <xf numFmtId="169" fontId="16" fillId="0" borderId="0" xfId="0" applyNumberFormat="1" applyFont="1" applyFill="1" applyBorder="1" applyAlignment="1">
      <alignment vertical="center"/>
    </xf>
    <xf numFmtId="165" fontId="17" fillId="0" borderId="0" xfId="0" applyNumberFormat="1" applyFont="1" applyFill="1" applyAlignment="1">
      <alignment horizontal="right" vertical="center"/>
    </xf>
    <xf numFmtId="169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right" vertical="center"/>
    </xf>
    <xf numFmtId="165" fontId="17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right" vertical="center"/>
    </xf>
    <xf numFmtId="0" fontId="16" fillId="0" borderId="5" xfId="0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3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Fill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167" fontId="18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Alignment="1">
      <alignment horizontal="right" vertical="center"/>
    </xf>
    <xf numFmtId="43" fontId="11" fillId="0" borderId="0" xfId="0" applyNumberFormat="1" applyFont="1" applyFill="1" applyAlignment="1">
      <alignment horizontal="right" vertical="center"/>
    </xf>
    <xf numFmtId="165" fontId="11" fillId="0" borderId="5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right" vertical="center"/>
    </xf>
    <xf numFmtId="43" fontId="11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165" fontId="11" fillId="0" borderId="5" xfId="0" quotePrefix="1" applyNumberFormat="1" applyFont="1" applyFill="1" applyBorder="1" applyAlignment="1">
      <alignment vertical="center"/>
    </xf>
    <xf numFmtId="165" fontId="11" fillId="0" borderId="5" xfId="0" applyNumberFormat="1" applyFont="1" applyFill="1" applyBorder="1" applyAlignment="1">
      <alignment vertical="center"/>
    </xf>
    <xf numFmtId="165" fontId="11" fillId="2" borderId="0" xfId="0" applyNumberFormat="1" applyFont="1" applyFill="1" applyAlignment="1">
      <alignment horizontal="right" vertical="center"/>
    </xf>
    <xf numFmtId="165" fontId="11" fillId="2" borderId="5" xfId="0" applyNumberFormat="1" applyFont="1" applyFill="1" applyBorder="1" applyAlignment="1">
      <alignment horizontal="right" vertical="center"/>
    </xf>
    <xf numFmtId="165" fontId="11" fillId="2" borderId="0" xfId="0" applyNumberFormat="1" applyFont="1" applyFill="1" applyBorder="1" applyAlignment="1">
      <alignment horizontal="right" vertical="center"/>
    </xf>
    <xf numFmtId="165" fontId="11" fillId="2" borderId="0" xfId="0" applyNumberFormat="1" applyFont="1" applyFill="1" applyBorder="1" applyAlignment="1">
      <alignment vertical="center"/>
    </xf>
    <xf numFmtId="165" fontId="11" fillId="2" borderId="5" xfId="0" quotePrefix="1" applyNumberFormat="1" applyFont="1" applyFill="1" applyBorder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17" fillId="0" borderId="0" xfId="0" applyFont="1" applyFill="1" applyBorder="1" applyAlignment="1">
      <alignment vertical="center"/>
    </xf>
    <xf numFmtId="165" fontId="19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165" fontId="19" fillId="0" borderId="5" xfId="0" applyNumberFormat="1" applyFont="1" applyFill="1" applyBorder="1" applyAlignment="1">
      <alignment horizontal="right" vertical="center"/>
    </xf>
    <xf numFmtId="165" fontId="19" fillId="0" borderId="0" xfId="0" applyNumberFormat="1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vertical="center" wrapText="1"/>
    </xf>
    <xf numFmtId="165" fontId="19" fillId="0" borderId="6" xfId="0" applyNumberFormat="1" applyFont="1" applyFill="1" applyBorder="1" applyAlignment="1">
      <alignment horizontal="right" vertical="center" wrapText="1"/>
    </xf>
    <xf numFmtId="165" fontId="19" fillId="2" borderId="0" xfId="0" applyNumberFormat="1" applyFont="1" applyFill="1" applyBorder="1" applyAlignment="1">
      <alignment horizontal="right" vertical="center"/>
    </xf>
    <xf numFmtId="165" fontId="19" fillId="2" borderId="5" xfId="0" applyNumberFormat="1" applyFont="1" applyFill="1" applyBorder="1" applyAlignment="1">
      <alignment horizontal="right" vertical="center"/>
    </xf>
    <xf numFmtId="165" fontId="19" fillId="2" borderId="0" xfId="0" applyNumberFormat="1" applyFont="1" applyFill="1" applyBorder="1" applyAlignment="1">
      <alignment horizontal="right" vertical="center" wrapText="1"/>
    </xf>
    <xf numFmtId="165" fontId="19" fillId="2" borderId="6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165" fontId="8" fillId="0" borderId="5" xfId="0" applyNumberFormat="1" applyFont="1" applyFill="1" applyBorder="1" applyAlignment="1">
      <alignment horizontal="right" vertical="center" wrapText="1"/>
    </xf>
    <xf numFmtId="165" fontId="8" fillId="0" borderId="6" xfId="0" applyNumberFormat="1" applyFont="1" applyFill="1" applyBorder="1" applyAlignment="1">
      <alignment vertical="center"/>
    </xf>
    <xf numFmtId="165" fontId="8" fillId="2" borderId="6" xfId="0" applyNumberFormat="1" applyFont="1" applyFill="1" applyBorder="1" applyAlignment="1">
      <alignment horizontal="right" vertical="center" wrapText="1"/>
    </xf>
    <xf numFmtId="43" fontId="8" fillId="2" borderId="5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4" applyFont="1" applyFill="1" applyAlignment="1">
      <alignment horizontal="left" vertical="center"/>
    </xf>
    <xf numFmtId="0" fontId="11" fillId="0" borderId="0" xfId="0" quotePrefix="1" applyFont="1" applyFill="1" applyAlignment="1">
      <alignment horizontal="left" vertical="center"/>
    </xf>
    <xf numFmtId="166" fontId="21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horizontal="right" vertical="center"/>
    </xf>
    <xf numFmtId="165" fontId="11" fillId="0" borderId="5" xfId="0" applyNumberFormat="1" applyFont="1" applyFill="1" applyBorder="1" applyAlignment="1">
      <alignment horizontal="right" vertical="center" wrapText="1"/>
    </xf>
    <xf numFmtId="165" fontId="11" fillId="0" borderId="0" xfId="0" quotePrefix="1" applyNumberFormat="1" applyFont="1" applyFill="1" applyBorder="1" applyAlignment="1">
      <alignment horizontal="right" vertical="center"/>
    </xf>
    <xf numFmtId="165" fontId="11" fillId="0" borderId="5" xfId="0" quotePrefix="1" applyNumberFormat="1" applyFont="1" applyFill="1" applyBorder="1" applyAlignment="1">
      <alignment horizontal="right" vertical="center"/>
    </xf>
    <xf numFmtId="0" fontId="11" fillId="0" borderId="0" xfId="4" applyFont="1" applyFill="1" applyBorder="1" applyAlignment="1">
      <alignment horizontal="left" vertical="center"/>
    </xf>
    <xf numFmtId="165" fontId="8" fillId="2" borderId="5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5" fontId="16" fillId="0" borderId="5" xfId="0" applyNumberFormat="1" applyFont="1" applyFill="1" applyBorder="1" applyAlignment="1">
      <alignment horizontal="center" vertical="center"/>
    </xf>
    <xf numFmtId="165" fontId="19" fillId="2" borderId="17" xfId="0" applyNumberFormat="1" applyFont="1" applyFill="1" applyBorder="1" applyAlignment="1">
      <alignment horizontal="right" vertical="center"/>
    </xf>
    <xf numFmtId="165" fontId="11" fillId="2" borderId="5" xfId="0" applyNumberFormat="1" applyFont="1" applyFill="1" applyBorder="1" applyAlignment="1">
      <alignment horizontal="right" vertical="center" wrapText="1"/>
    </xf>
    <xf numFmtId="0" fontId="7" fillId="0" borderId="17" xfId="0" quotePrefix="1" applyFont="1" applyFill="1" applyBorder="1" applyAlignment="1">
      <alignment horizontal="left" vertical="center"/>
    </xf>
    <xf numFmtId="165" fontId="8" fillId="0" borderId="17" xfId="0" applyNumberFormat="1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165" fontId="8" fillId="0" borderId="17" xfId="0" applyNumberFormat="1" applyFont="1" applyFill="1" applyBorder="1" applyAlignment="1">
      <alignment horizontal="center" vertical="center"/>
    </xf>
    <xf numFmtId="165" fontId="7" fillId="0" borderId="17" xfId="0" applyNumberFormat="1" applyFont="1" applyFill="1" applyBorder="1" applyAlignment="1">
      <alignment vertical="center"/>
    </xf>
    <xf numFmtId="166" fontId="78" fillId="0" borderId="0" xfId="0" applyNumberFormat="1" applyFont="1" applyFill="1" applyAlignment="1">
      <alignment horizontal="left" vertical="center"/>
    </xf>
    <xf numFmtId="0" fontId="9" fillId="0" borderId="17" xfId="0" applyFont="1" applyFill="1" applyBorder="1" applyAlignment="1">
      <alignment horizontal="center" vertical="center"/>
    </xf>
    <xf numFmtId="165" fontId="8" fillId="0" borderId="17" xfId="0" applyNumberFormat="1" applyFont="1" applyFill="1" applyBorder="1" applyAlignment="1">
      <alignment horizontal="right" vertical="center" wrapText="1"/>
    </xf>
    <xf numFmtId="0" fontId="7" fillId="0" borderId="17" xfId="0" quotePrefix="1" applyFont="1" applyBorder="1" applyAlignment="1">
      <alignment horizontal="left" vertical="center"/>
    </xf>
    <xf numFmtId="0" fontId="8" fillId="0" borderId="17" xfId="0" applyFont="1" applyBorder="1" applyAlignment="1">
      <alignment vertical="center"/>
    </xf>
    <xf numFmtId="165" fontId="8" fillId="0" borderId="17" xfId="0" applyNumberFormat="1" applyFont="1" applyBorder="1" applyAlignment="1">
      <alignment vertical="center"/>
    </xf>
    <xf numFmtId="165" fontId="8" fillId="0" borderId="17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vertical="center"/>
    </xf>
    <xf numFmtId="165" fontId="10" fillId="2" borderId="17" xfId="0" applyNumberFormat="1" applyFont="1" applyFill="1" applyBorder="1" applyAlignment="1">
      <alignment horizontal="right" vertical="center"/>
    </xf>
    <xf numFmtId="165" fontId="10" fillId="0" borderId="17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166" fontId="3" fillId="0" borderId="0" xfId="0" quotePrefix="1" applyNumberFormat="1" applyFont="1" applyFill="1" applyAlignment="1">
      <alignment horizontal="left" vertical="center"/>
    </xf>
    <xf numFmtId="166" fontId="3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vertical="center"/>
    </xf>
    <xf numFmtId="166" fontId="18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165" fontId="18" fillId="0" borderId="0" xfId="0" applyNumberFormat="1" applyFont="1" applyFill="1" applyAlignment="1">
      <alignment vertical="center"/>
    </xf>
    <xf numFmtId="166" fontId="11" fillId="0" borderId="0" xfId="0" applyNumberFormat="1" applyFont="1" applyFill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166" fontId="18" fillId="0" borderId="0" xfId="0" applyNumberFormat="1" applyFont="1" applyFill="1" applyAlignment="1">
      <alignment horizontal="right" vertical="center"/>
    </xf>
    <xf numFmtId="165" fontId="18" fillId="0" borderId="1" xfId="0" applyNumberFormat="1" applyFont="1" applyFill="1" applyBorder="1" applyAlignment="1">
      <alignment horizontal="right" vertical="center"/>
    </xf>
    <xf numFmtId="165" fontId="18" fillId="0" borderId="0" xfId="0" quotePrefix="1" applyNumberFormat="1" applyFont="1" applyFill="1" applyAlignment="1">
      <alignment horizontal="right" vertical="center"/>
    </xf>
    <xf numFmtId="166" fontId="18" fillId="0" borderId="0" xfId="0" applyNumberFormat="1" applyFont="1" applyFill="1" applyAlignment="1">
      <alignment horizontal="left" vertical="center"/>
    </xf>
    <xf numFmtId="166" fontId="4" fillId="0" borderId="1" xfId="0" applyNumberFormat="1" applyFont="1" applyFill="1" applyBorder="1" applyAlignment="1">
      <alignment vertical="center"/>
    </xf>
    <xf numFmtId="166" fontId="4" fillId="0" borderId="1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Alignment="1">
      <alignment vertical="center"/>
    </xf>
    <xf numFmtId="166" fontId="4" fillId="0" borderId="0" xfId="0" applyNumberFormat="1" applyFont="1" applyFill="1" applyBorder="1" applyAlignment="1">
      <alignment horizontal="left" vertical="center"/>
    </xf>
    <xf numFmtId="166" fontId="4" fillId="0" borderId="0" xfId="0" applyNumberFormat="1" applyFont="1" applyFill="1" applyBorder="1" applyAlignment="1">
      <alignment horizontal="center" vertical="center"/>
    </xf>
    <xf numFmtId="165" fontId="4" fillId="0" borderId="0" xfId="0" quotePrefix="1" applyNumberFormat="1" applyFont="1" applyFill="1" applyBorder="1" applyAlignment="1">
      <alignment horizontal="right" vertical="center"/>
    </xf>
    <xf numFmtId="166" fontId="11" fillId="0" borderId="0" xfId="0" applyNumberFormat="1" applyFont="1" applyFill="1" applyBorder="1" applyAlignment="1">
      <alignment horizontal="left" vertical="center"/>
    </xf>
    <xf numFmtId="166" fontId="11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5" fontId="18" fillId="2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65" fontId="11" fillId="2" borderId="5" xfId="0" quotePrefix="1" applyNumberFormat="1" applyFont="1" applyFill="1" applyBorder="1" applyAlignment="1">
      <alignment horizontal="right" vertical="center"/>
    </xf>
    <xf numFmtId="165" fontId="11" fillId="2" borderId="1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6" fontId="18" fillId="0" borderId="0" xfId="0" applyNumberFormat="1" applyFont="1" applyFill="1" applyBorder="1" applyAlignment="1">
      <alignment vertical="center"/>
    </xf>
    <xf numFmtId="166" fontId="11" fillId="0" borderId="0" xfId="0" applyNumberFormat="1" applyFont="1" applyFill="1" applyBorder="1" applyAlignment="1">
      <alignment vertical="center"/>
    </xf>
    <xf numFmtId="166" fontId="11" fillId="0" borderId="0" xfId="0" quotePrefix="1" applyNumberFormat="1" applyFont="1" applyFill="1" applyBorder="1" applyAlignment="1">
      <alignment vertical="center"/>
    </xf>
    <xf numFmtId="166" fontId="4" fillId="0" borderId="17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165" fontId="4" fillId="0" borderId="17" xfId="0" applyNumberFormat="1" applyFont="1" applyFill="1" applyBorder="1" applyAlignment="1">
      <alignment vertical="center"/>
    </xf>
    <xf numFmtId="166" fontId="18" fillId="0" borderId="0" xfId="0" quotePrefix="1" applyNumberFormat="1" applyFont="1" applyFill="1" applyAlignment="1">
      <alignment horizontal="left" vertical="center"/>
    </xf>
    <xf numFmtId="166" fontId="11" fillId="0" borderId="0" xfId="0" quotePrefix="1" applyNumberFormat="1" applyFont="1" applyFill="1" applyAlignment="1">
      <alignment horizontal="center" vertical="center"/>
    </xf>
    <xf numFmtId="165" fontId="11" fillId="2" borderId="4" xfId="0" applyNumberFormat="1" applyFont="1" applyFill="1" applyBorder="1" applyAlignment="1">
      <alignment horizontal="right" vertical="center"/>
    </xf>
    <xf numFmtId="165" fontId="11" fillId="0" borderId="4" xfId="0" applyNumberFormat="1" applyFont="1" applyFill="1" applyBorder="1" applyAlignment="1">
      <alignment horizontal="right" vertical="center"/>
    </xf>
    <xf numFmtId="165" fontId="11" fillId="2" borderId="2" xfId="0" applyNumberFormat="1" applyFont="1" applyFill="1" applyBorder="1" applyAlignment="1">
      <alignment horizontal="right" vertical="center"/>
    </xf>
    <xf numFmtId="165" fontId="11" fillId="0" borderId="2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Alignment="1">
      <alignment horizontal="center" vertical="center"/>
    </xf>
    <xf numFmtId="165" fontId="79" fillId="2" borderId="17" xfId="0" applyNumberFormat="1" applyFont="1" applyFill="1" applyBorder="1" applyAlignment="1">
      <alignment vertical="center"/>
    </xf>
    <xf numFmtId="165" fontId="79" fillId="0" borderId="0" xfId="0" applyNumberFormat="1" applyFont="1" applyFill="1" applyBorder="1" applyAlignment="1">
      <alignment vertical="center"/>
    </xf>
    <xf numFmtId="165" fontId="79" fillId="0" borderId="17" xfId="0" applyNumberFormat="1" applyFont="1" applyFill="1" applyBorder="1" applyAlignment="1">
      <alignment vertical="center"/>
    </xf>
    <xf numFmtId="43" fontId="10" fillId="2" borderId="6" xfId="752" applyFont="1" applyFill="1" applyBorder="1" applyAlignment="1">
      <alignment vertical="center"/>
    </xf>
    <xf numFmtId="165" fontId="8" fillId="0" borderId="0" xfId="0" applyNumberFormat="1" applyFont="1" applyBorder="1" applyAlignment="1">
      <alignment vertical="center"/>
    </xf>
    <xf numFmtId="167" fontId="10" fillId="2" borderId="17" xfId="0" applyNumberFormat="1" applyFont="1" applyFill="1" applyBorder="1" applyAlignment="1">
      <alignment vertical="center"/>
    </xf>
    <xf numFmtId="167" fontId="10" fillId="0" borderId="17" xfId="0" applyNumberFormat="1" applyFont="1" applyFill="1" applyBorder="1" applyAlignment="1">
      <alignment vertical="center"/>
    </xf>
    <xf numFmtId="165" fontId="11" fillId="2" borderId="17" xfId="0" applyNumberFormat="1" applyFont="1" applyFill="1" applyBorder="1" applyAlignment="1">
      <alignment vertical="center"/>
    </xf>
    <xf numFmtId="165" fontId="11" fillId="0" borderId="17" xfId="0" applyNumberFormat="1" applyFont="1" applyFill="1" applyBorder="1" applyAlignment="1">
      <alignment vertical="center"/>
    </xf>
    <xf numFmtId="43" fontId="8" fillId="0" borderId="0" xfId="752" applyFont="1" applyFill="1" applyAlignment="1">
      <alignment horizontal="center" vertical="center"/>
    </xf>
    <xf numFmtId="168" fontId="11" fillId="0" borderId="0" xfId="0" applyNumberFormat="1" applyFont="1" applyFill="1" applyBorder="1" applyAlignment="1">
      <alignment horizontal="right" vertical="center"/>
    </xf>
    <xf numFmtId="166" fontId="11" fillId="0" borderId="0" xfId="0" applyNumberFormat="1" applyFont="1" applyFill="1" applyAlignment="1">
      <alignment horizontal="left" vertical="center"/>
    </xf>
    <xf numFmtId="166" fontId="11" fillId="0" borderId="0" xfId="0" quotePrefix="1" applyNumberFormat="1" applyFont="1" applyFill="1" applyAlignment="1">
      <alignment horizontal="left" vertical="center"/>
    </xf>
    <xf numFmtId="165" fontId="10" fillId="0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11" fillId="2" borderId="0" xfId="0" applyNumberFormat="1" applyFont="1" applyFill="1" applyAlignment="1">
      <alignment horizontal="right" vertical="center"/>
    </xf>
    <xf numFmtId="165" fontId="11" fillId="2" borderId="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left" vertical="center"/>
    </xf>
    <xf numFmtId="165" fontId="11" fillId="0" borderId="0" xfId="0" applyNumberFormat="1" applyFont="1" applyFill="1" applyAlignment="1">
      <alignment horizontal="right" vertical="center" wrapText="1"/>
    </xf>
    <xf numFmtId="165" fontId="11" fillId="2" borderId="0" xfId="0" applyNumberFormat="1" applyFont="1" applyFill="1" applyAlignment="1">
      <alignment horizontal="right" vertical="center" wrapText="1"/>
    </xf>
    <xf numFmtId="165" fontId="11" fillId="2" borderId="0" xfId="0" quotePrefix="1" applyNumberFormat="1" applyFont="1" applyFill="1" applyBorder="1" applyAlignment="1">
      <alignment horizontal="right" vertical="center"/>
    </xf>
    <xf numFmtId="166" fontId="11" fillId="0" borderId="0" xfId="0" applyNumberFormat="1" applyFont="1" applyFill="1" applyAlignment="1">
      <alignment horizontal="center" vertical="center"/>
    </xf>
    <xf numFmtId="165" fontId="11" fillId="2" borderId="6" xfId="0" applyNumberFormat="1" applyFont="1" applyFill="1" applyBorder="1" applyAlignment="1">
      <alignment vertical="center"/>
    </xf>
    <xf numFmtId="165" fontId="11" fillId="0" borderId="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80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166" fontId="11" fillId="0" borderId="17" xfId="0" applyNumberFormat="1" applyFont="1" applyFill="1" applyBorder="1" applyAlignment="1">
      <alignment horizontal="left" vertical="center"/>
    </xf>
    <xf numFmtId="165" fontId="11" fillId="0" borderId="17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165" fontId="16" fillId="0" borderId="17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/>
    </xf>
    <xf numFmtId="165" fontId="18" fillId="0" borderId="5" xfId="0" applyNumberFormat="1" applyFont="1" applyFill="1" applyBorder="1" applyAlignment="1">
      <alignment horizontal="center" vertical="center"/>
    </xf>
  </cellXfs>
  <cellStyles count="1731">
    <cellStyle name="20% - Accent1 2" xfId="718" xr:uid="{00000000-0005-0000-0000-000000000000}"/>
    <cellStyle name="20% - Accent2 2" xfId="722" xr:uid="{00000000-0005-0000-0000-000001000000}"/>
    <cellStyle name="20% - Accent3 2" xfId="726" xr:uid="{00000000-0005-0000-0000-000002000000}"/>
    <cellStyle name="20% - Accent4 2" xfId="730" xr:uid="{00000000-0005-0000-0000-000003000000}"/>
    <cellStyle name="20% - Accent5 2" xfId="478" xr:uid="{00000000-0005-0000-0000-000004000000}"/>
    <cellStyle name="20% - Accent6 2" xfId="736" xr:uid="{00000000-0005-0000-0000-000005000000}"/>
    <cellStyle name="40% - Accent1 2" xfId="719" xr:uid="{00000000-0005-0000-0000-000006000000}"/>
    <cellStyle name="40% - Accent2 2" xfId="723" xr:uid="{00000000-0005-0000-0000-000007000000}"/>
    <cellStyle name="40% - Accent3 2" xfId="727" xr:uid="{00000000-0005-0000-0000-000008000000}"/>
    <cellStyle name="40% - Accent4 2" xfId="731" xr:uid="{00000000-0005-0000-0000-000009000000}"/>
    <cellStyle name="40% - Accent5 2" xfId="482" xr:uid="{00000000-0005-0000-0000-00000A000000}"/>
    <cellStyle name="40% - Accent6 2" xfId="737" xr:uid="{00000000-0005-0000-0000-00000B000000}"/>
    <cellStyle name="60% - Accent1 2" xfId="720" xr:uid="{00000000-0005-0000-0000-00000C000000}"/>
    <cellStyle name="60% - Accent2 2" xfId="724" xr:uid="{00000000-0005-0000-0000-00000D000000}"/>
    <cellStyle name="60% - Accent3 2" xfId="728" xr:uid="{00000000-0005-0000-0000-00000E000000}"/>
    <cellStyle name="60% - Accent4 2" xfId="732" xr:uid="{00000000-0005-0000-0000-00000F000000}"/>
    <cellStyle name="60% - Accent5 2" xfId="734" xr:uid="{00000000-0005-0000-0000-000010000000}"/>
    <cellStyle name="60% - Accent6 2" xfId="738" xr:uid="{00000000-0005-0000-0000-000011000000}"/>
    <cellStyle name="Accent1 2" xfId="717" xr:uid="{00000000-0005-0000-0000-000012000000}"/>
    <cellStyle name="Accent2 2" xfId="721" xr:uid="{00000000-0005-0000-0000-000013000000}"/>
    <cellStyle name="Accent3 2" xfId="725" xr:uid="{00000000-0005-0000-0000-000014000000}"/>
    <cellStyle name="Accent4 2" xfId="729" xr:uid="{00000000-0005-0000-0000-000015000000}"/>
    <cellStyle name="Accent5 2" xfId="733" xr:uid="{00000000-0005-0000-0000-000016000000}"/>
    <cellStyle name="Accent6 2" xfId="735" xr:uid="{00000000-0005-0000-0000-000017000000}"/>
    <cellStyle name="Bad 2" xfId="85" xr:uid="{00000000-0005-0000-0000-000018000000}"/>
    <cellStyle name="Calculation 2" xfId="710" xr:uid="{00000000-0005-0000-0000-000019000000}"/>
    <cellStyle name="Check Cell 2" xfId="712" xr:uid="{00000000-0005-0000-0000-00001A000000}"/>
    <cellStyle name="Comma" xfId="752" builtinId="3"/>
    <cellStyle name="Comma [0] 2" xfId="74" xr:uid="{00000000-0005-0000-0000-00001C000000}"/>
    <cellStyle name="Comma [0] 2 2" xfId="1273" xr:uid="{72792DFA-5F8F-4F57-9514-EB230488CCB6}"/>
    <cellStyle name="Comma [0] 2 3" xfId="784" xr:uid="{A47F3900-1BF1-459D-B5C5-12A43B8D992A}"/>
    <cellStyle name="Comma [0] 3" xfId="76" xr:uid="{00000000-0005-0000-0000-00001D000000}"/>
    <cellStyle name="Comma [0] 3 2" xfId="1275" xr:uid="{7E814BFD-FB01-49EC-B040-8934D051357E}"/>
    <cellStyle name="Comma [0] 3 3" xfId="786" xr:uid="{475CEC37-37EF-400B-9F72-71E9B7AD40F0}"/>
    <cellStyle name="Comma [0] 8" xfId="65" xr:uid="{00000000-0005-0000-0000-00001E000000}"/>
    <cellStyle name="Comma [0] 8 2" xfId="1268" xr:uid="{BC75F38D-EF6E-4345-AA04-8B8E9EFAA788}"/>
    <cellStyle name="Comma [0] 8 3" xfId="779" xr:uid="{4CC946D4-FC02-4F77-846A-2163DB0C6EAB}"/>
    <cellStyle name="Comma 10" xfId="270" xr:uid="{00000000-0005-0000-0000-00001F000000}"/>
    <cellStyle name="Comma 10 10" xfId="185" xr:uid="{00000000-0005-0000-0000-000020000000}"/>
    <cellStyle name="Comma 10 10 2" xfId="107" xr:uid="{00000000-0005-0000-0000-000021000000}"/>
    <cellStyle name="Comma 10 10 2 2" xfId="612" xr:uid="{00000000-0005-0000-0000-000022000000}"/>
    <cellStyle name="Comma 10 10 2 2 2" xfId="1638" xr:uid="{77BA0293-037A-4345-986D-6B36B14E084D}"/>
    <cellStyle name="Comma 10 10 2 2 3" xfId="1149" xr:uid="{60A6AB6D-119E-4D17-8EB5-F03A61805ACF}"/>
    <cellStyle name="Comma 10 10 2 3" xfId="1294" xr:uid="{9EEF3255-9175-48CC-95C9-07FB84A5802D}"/>
    <cellStyle name="Comma 10 10 2 4" xfId="805" xr:uid="{D8FB2F42-D517-42EC-8D1D-A0EF552A483C}"/>
    <cellStyle name="Comma 10 10 3" xfId="428" xr:uid="{00000000-0005-0000-0000-000023000000}"/>
    <cellStyle name="Comma 10 10 3 2" xfId="216" xr:uid="{00000000-0005-0000-0000-000024000000}"/>
    <cellStyle name="Comma 10 10 3 2 2" xfId="508" xr:uid="{00000000-0005-0000-0000-000025000000}"/>
    <cellStyle name="Comma 10 10 3 2 2 2" xfId="1536" xr:uid="{E79C788F-CEFA-44F5-8E27-260E64BCC9FD}"/>
    <cellStyle name="Comma 10 10 3 2 2 3" xfId="1047" xr:uid="{DD1A5555-9564-4D71-9B8F-337596348BD8}"/>
    <cellStyle name="Comma 10 10 3 2 3" xfId="228" xr:uid="{00000000-0005-0000-0000-000026000000}"/>
    <cellStyle name="Comma 10 10 3 2 3 2" xfId="1384" xr:uid="{384BD17C-3A8E-42FF-8A04-D095CB1E9B46}"/>
    <cellStyle name="Comma 10 10 3 2 3 3" xfId="895" xr:uid="{9A60FA99-89C1-4942-8E02-DE692A00B714}"/>
    <cellStyle name="Comma 10 10 3 2 4" xfId="1372" xr:uid="{CEF7C8A1-976F-4A3B-9914-241771A3C985}"/>
    <cellStyle name="Comma 10 10 3 2 5" xfId="883" xr:uid="{73974038-3D06-4431-9C39-6A5028A6C03F}"/>
    <cellStyle name="Comma 10 10 3 3" xfId="1482" xr:uid="{06941C68-3F2A-4F6F-AAAD-B36A0DE06D1D}"/>
    <cellStyle name="Comma 10 10 3 4" xfId="993" xr:uid="{83152F59-2469-47A3-81F1-58AED7E0A66F}"/>
    <cellStyle name="Comma 10 10 4" xfId="1344" xr:uid="{BCCE19F6-AF9E-4B52-858D-0C0417099FDA}"/>
    <cellStyle name="Comma 10 10 5" xfId="855" xr:uid="{3EE0AF98-1715-4F15-B6F6-D16B9F864B91}"/>
    <cellStyle name="Comma 10 11" xfId="224" xr:uid="{00000000-0005-0000-0000-000027000000}"/>
    <cellStyle name="Comma 10 11 2" xfId="230" xr:uid="{00000000-0005-0000-0000-000028000000}"/>
    <cellStyle name="Comma 10 11 2 2" xfId="509" xr:uid="{00000000-0005-0000-0000-000029000000}"/>
    <cellStyle name="Comma 10 11 2 2 2" xfId="1537" xr:uid="{AC0E73DD-B746-45D1-A6B0-9D63C2275228}"/>
    <cellStyle name="Comma 10 11 2 2 3" xfId="1048" xr:uid="{122628A3-CEFB-4439-8216-780CC3B893AF}"/>
    <cellStyle name="Comma 10 11 2 3" xfId="1385" xr:uid="{3DEF27FC-94A6-4D42-A17E-50FB06C928B0}"/>
    <cellStyle name="Comma 10 11 2 4" xfId="896" xr:uid="{7FF299B2-5DE1-437F-9C86-265D79FA3B89}"/>
    <cellStyle name="Comma 10 11 3" xfId="266" xr:uid="{00000000-0005-0000-0000-00002A000000}"/>
    <cellStyle name="Comma 10 11 3 2" xfId="531" xr:uid="{00000000-0005-0000-0000-00002B000000}"/>
    <cellStyle name="Comma 10 11 3 2 2" xfId="1559" xr:uid="{019DE9CD-856D-4DB5-BDE4-6B85FEBD02D2}"/>
    <cellStyle name="Comma 10 11 3 2 3" xfId="1070" xr:uid="{98DACF2A-04CD-4CC1-A7FF-86B552A098D0}"/>
    <cellStyle name="Comma 10 11 3 3" xfId="1406" xr:uid="{88F4C2BC-4B4E-4B47-B85C-7740FBCD544B}"/>
    <cellStyle name="Comma 10 11 3 4" xfId="917" xr:uid="{0321B379-B22D-4FD4-829A-410740AAA3DE}"/>
    <cellStyle name="Comma 10 11 4" xfId="504" xr:uid="{00000000-0005-0000-0000-00002C000000}"/>
    <cellStyle name="Comma 10 11 4 2" xfId="1532" xr:uid="{7D786210-D3F7-4E63-B813-21A6D84EF0A4}"/>
    <cellStyle name="Comma 10 11 4 3" xfId="1043" xr:uid="{805FDCB7-A05F-4875-8D30-7D635FE218E4}"/>
    <cellStyle name="Comma 10 11 5" xfId="1380" xr:uid="{B4F57192-5D8C-4D2D-BE6D-06B6FF1DBC90}"/>
    <cellStyle name="Comma 10 11 6" xfId="891" xr:uid="{8D45DA7E-AC99-482F-83A9-19041BE5BB2A}"/>
    <cellStyle name="Comma 10 14" xfId="192" xr:uid="{00000000-0005-0000-0000-00002D000000}"/>
    <cellStyle name="Comma 10 14 2" xfId="360" xr:uid="{00000000-0005-0000-0000-00002E000000}"/>
    <cellStyle name="Comma 10 14 2 2" xfId="402" xr:uid="{00000000-0005-0000-0000-00002F000000}"/>
    <cellStyle name="Comma 10 14 2 2 2" xfId="593" xr:uid="{00000000-0005-0000-0000-000030000000}"/>
    <cellStyle name="Comma 10 14 2 2 2 2" xfId="1619" xr:uid="{B748D5D9-4E13-4D4F-96AC-86909DCD95C9}"/>
    <cellStyle name="Comma 10 14 2 2 2 3" xfId="1130" xr:uid="{3E45BDCC-CA36-4BAF-BDCE-6D71E84FA116}"/>
    <cellStyle name="Comma 10 14 2 2 3" xfId="1464" xr:uid="{317463C6-9822-4185-8FDD-50A5A5E0E964}"/>
    <cellStyle name="Comma 10 14 2 2 4" xfId="975" xr:uid="{D5DAC169-24BC-41E0-9B63-0776A4CE18B4}"/>
    <cellStyle name="Comma 10 14 2 3" xfId="575" xr:uid="{00000000-0005-0000-0000-000031000000}"/>
    <cellStyle name="Comma 10 14 2 3 2" xfId="1601" xr:uid="{C9BFCF4D-CC20-4890-86F9-92185ABFE19D}"/>
    <cellStyle name="Comma 10 14 2 3 3" xfId="1112" xr:uid="{27E4DE99-5534-42BA-AE7B-D67BBFA900D2}"/>
    <cellStyle name="Comma 10 14 2 4" xfId="1446" xr:uid="{4FA4A700-1809-413F-ACE6-E9CAAB496C7D}"/>
    <cellStyle name="Comma 10 14 2 5" xfId="957" xr:uid="{8A3E3EE0-C735-4E44-B70B-A6E0AD5B9E71}"/>
    <cellStyle name="Comma 10 14 3" xfId="605" xr:uid="{00000000-0005-0000-0000-000032000000}"/>
    <cellStyle name="Comma 10 14 3 2" xfId="1631" xr:uid="{5E5148A4-8A47-484D-9A3A-F2856FE4F829}"/>
    <cellStyle name="Comma 10 14 3 3" xfId="1142" xr:uid="{8B8B744E-E7F0-4BF2-97BE-C57DB4D00698}"/>
    <cellStyle name="Comma 10 14 4" xfId="418" xr:uid="{00000000-0005-0000-0000-000033000000}"/>
    <cellStyle name="Comma 10 14 4 2" xfId="1475" xr:uid="{8ED99A85-B0CB-47DE-B8F8-E2CA1A1C2D13}"/>
    <cellStyle name="Comma 10 14 4 3" xfId="986" xr:uid="{9572737C-D254-43CC-BCF0-4258F164E1D5}"/>
    <cellStyle name="Comma 10 14 5" xfId="1351" xr:uid="{3B39B870-0F8F-491E-8302-ACA89E8EEE99}"/>
    <cellStyle name="Comma 10 14 6" xfId="862" xr:uid="{7019A300-8954-4F8E-AA14-BF14BBADF999}"/>
    <cellStyle name="Comma 10 2" xfId="136" xr:uid="{00000000-0005-0000-0000-000034000000}"/>
    <cellStyle name="Comma 10 2 10" xfId="172" xr:uid="{00000000-0005-0000-0000-000035000000}"/>
    <cellStyle name="Comma 10 2 10 2" xfId="1333" xr:uid="{CCC594BA-3244-4DCE-8DC8-0FD59E427C55}"/>
    <cellStyle name="Comma 10 2 10 3" xfId="844" xr:uid="{632419A4-FB6A-468F-92F1-E475A9DDBFC9}"/>
    <cellStyle name="Comma 10 2 2" xfId="141" xr:uid="{00000000-0005-0000-0000-000036000000}"/>
    <cellStyle name="Comma 10 2 2 2" xfId="142" xr:uid="{00000000-0005-0000-0000-000037000000}"/>
    <cellStyle name="Comma 10 2 2 2 2" xfId="1315" xr:uid="{14852504-D197-4680-BE77-24C4B691A47D}"/>
    <cellStyle name="Comma 10 2 2 2 3" xfId="826" xr:uid="{74FC6AC7-2678-43E3-ADD4-64AA469D08B9}"/>
    <cellStyle name="Comma 10 2 2 3" xfId="175" xr:uid="{00000000-0005-0000-0000-000038000000}"/>
    <cellStyle name="Comma 10 2 2 3 2" xfId="1334" xr:uid="{A6AB07E0-FDBE-419A-994C-CC1AE0DC10A6}"/>
    <cellStyle name="Comma 10 2 2 3 3" xfId="845" xr:uid="{69BFEA4B-9E4B-488A-9C9A-4F519689B197}"/>
    <cellStyle name="Comma 10 2 2 4" xfId="1314" xr:uid="{6E180469-998A-4D8E-911B-8EDE722738E7}"/>
    <cellStyle name="Comma 10 2 2 5" xfId="825" xr:uid="{083E43A3-6875-4E01-B10F-6D90F560F7DA}"/>
    <cellStyle name="Comma 10 2 3" xfId="152" xr:uid="{00000000-0005-0000-0000-000039000000}"/>
    <cellStyle name="Comma 10 2 3 2" xfId="535" xr:uid="{00000000-0005-0000-0000-00003A000000}"/>
    <cellStyle name="Comma 10 2 3 2 2" xfId="1562" xr:uid="{E7B6E4BC-8123-4656-BD17-096449291AFE}"/>
    <cellStyle name="Comma 10 2 3 2 3" xfId="1073" xr:uid="{9C7466C7-2C76-4FD2-9060-3E42EF05646A}"/>
    <cellStyle name="Comma 10 2 3 3" xfId="1321" xr:uid="{485DA98F-94E9-4745-BA43-C3F1CB96871D}"/>
    <cellStyle name="Comma 10 2 3 4" xfId="832" xr:uid="{252F377E-9758-4695-B59E-856895397532}"/>
    <cellStyle name="Comma 10 2 4" xfId="362" xr:uid="{00000000-0005-0000-0000-00003B000000}"/>
    <cellStyle name="Comma 10 2 4 2" xfId="576" xr:uid="{00000000-0005-0000-0000-00003C000000}"/>
    <cellStyle name="Comma 10 2 4 2 2" xfId="1602" xr:uid="{834F94A6-5036-4EDC-AA2B-01687D503116}"/>
    <cellStyle name="Comma 10 2 4 2 3" xfId="1113" xr:uid="{C6DE0423-DB0E-4046-955E-FA72337932CE}"/>
    <cellStyle name="Comma 10 2 4 3" xfId="1447" xr:uid="{1C28D149-EF07-4258-ABAD-3461062B2F9B}"/>
    <cellStyle name="Comma 10 2 4 4" xfId="958" xr:uid="{BE8F6A2E-A393-446F-83FF-97FD2C75F41C}"/>
    <cellStyle name="Comma 10 2 5" xfId="370" xr:uid="{00000000-0005-0000-0000-00003D000000}"/>
    <cellStyle name="Comma 10 2 5 2" xfId="581" xr:uid="{00000000-0005-0000-0000-00003E000000}"/>
    <cellStyle name="Comma 10 2 5 2 2" xfId="1607" xr:uid="{5DFC79A9-9CE4-4DB6-B85A-7DEDA4400610}"/>
    <cellStyle name="Comma 10 2 5 2 3" xfId="1118" xr:uid="{3850AF9F-9879-4EF4-9EEA-2B0BF8BEB76B}"/>
    <cellStyle name="Comma 10 2 5 3" xfId="1452" xr:uid="{126501CE-6141-4002-BAAE-AAE30BE46B46}"/>
    <cellStyle name="Comma 10 2 5 4" xfId="963" xr:uid="{4F4C276B-6DD4-4EFD-800C-1BE9F88EA239}"/>
    <cellStyle name="Comma 10 2 6" xfId="511" xr:uid="{00000000-0005-0000-0000-00003F000000}"/>
    <cellStyle name="Comma 10 2 6 2" xfId="1539" xr:uid="{E9C29758-DCAF-49E3-B80B-0DB6B9C2EF2F}"/>
    <cellStyle name="Comma 10 2 6 3" xfId="200" xr:uid="{00000000-0005-0000-0000-000040000000}"/>
    <cellStyle name="Comma 10 2 6 3 2" xfId="206" xr:uid="{00000000-0005-0000-0000-000041000000}"/>
    <cellStyle name="Comma 10 2 6 3 2 2" xfId="572" xr:uid="{00000000-0005-0000-0000-000042000000}"/>
    <cellStyle name="Comma 10 2 6 3 2 2 2" xfId="1598" xr:uid="{66E95389-92A6-4885-86D2-3266638E7F09}"/>
    <cellStyle name="Comma 10 2 6 3 2 2 3" xfId="1109" xr:uid="{5B893781-9E38-4AE0-B0CF-A2439AC9DAFE}"/>
    <cellStyle name="Comma 10 2 6 3 2 3" xfId="357" xr:uid="{00000000-0005-0000-0000-000043000000}"/>
    <cellStyle name="Comma 10 2 6 3 2 3 2" xfId="1443" xr:uid="{76D9A1E0-CF1B-4B4A-82E4-F021E480BF08}"/>
    <cellStyle name="Comma 10 2 6 3 2 3 3" xfId="954" xr:uid="{F055A850-E971-4026-BBE9-F1FC4E62020A}"/>
    <cellStyle name="Comma 10 2 6 3 2 4" xfId="1363" xr:uid="{29470E1B-80BC-40E3-AA40-2E5472A2E36D}"/>
    <cellStyle name="Comma 10 2 6 3 2 5" xfId="874" xr:uid="{6FE4AA26-8A18-4A36-8053-72F7F4BF536F}"/>
    <cellStyle name="Comma 10 2 6 3 3" xfId="536" xr:uid="{00000000-0005-0000-0000-000044000000}"/>
    <cellStyle name="Comma 10 2 6 3 3 2" xfId="1563" xr:uid="{F7FF3871-39E2-462B-9101-13CCD5E52902}"/>
    <cellStyle name="Comma 10 2 6 3 3 3" xfId="1074" xr:uid="{8E9486EE-5A96-4CAB-BA94-5F754726B7F2}"/>
    <cellStyle name="Comma 10 2 6 3 4" xfId="272" xr:uid="{00000000-0005-0000-0000-000045000000}"/>
    <cellStyle name="Comma 10 2 6 3 4 2" xfId="1409" xr:uid="{8745AC51-D5BC-448A-9C5B-3BFBFADB67EB}"/>
    <cellStyle name="Comma 10 2 6 3 4 3" xfId="920" xr:uid="{88F2C572-7B61-4655-8904-70E0A2EC3D1E}"/>
    <cellStyle name="Comma 10 2 6 3 5" xfId="1358" xr:uid="{90658467-A5DA-4773-B5C1-CE92D8D15593}"/>
    <cellStyle name="Comma 10 2 6 3 6" xfId="869" xr:uid="{73C0D7E3-3AEB-4314-812E-BBE46E64A0D7}"/>
    <cellStyle name="Comma 10 2 6 4" xfId="1050" xr:uid="{2B15ABC4-EFAF-4F36-BE97-991AE2D49D3A}"/>
    <cellStyle name="Comma 10 2 7" xfId="680" xr:uid="{00000000-0005-0000-0000-000046000000}"/>
    <cellStyle name="Comma 10 2 7 2" xfId="1702" xr:uid="{71E89AE0-5612-4DCD-9185-1AE0C9F1FAF8}"/>
    <cellStyle name="Comma 10 2 7 3" xfId="1213" xr:uid="{A373799C-FE04-43D1-A3D6-0D1E49E4E094}"/>
    <cellStyle name="Comma 10 2 8" xfId="1312" xr:uid="{71E3FBEF-6AA1-422F-9A95-CC209A140401}"/>
    <cellStyle name="Comma 10 2 9" xfId="823" xr:uid="{97FFBB49-DFB8-46BA-B46A-B7009971D0BC}"/>
    <cellStyle name="Comma 10 3" xfId="670" xr:uid="{00000000-0005-0000-0000-000047000000}"/>
    <cellStyle name="Comma 10 3 2" xfId="485" xr:uid="{00000000-0005-0000-0000-000048000000}"/>
    <cellStyle name="Comma 10 3 2 2" xfId="648" xr:uid="{00000000-0005-0000-0000-000049000000}"/>
    <cellStyle name="Comma 10 3 2 2 2" xfId="1674" xr:uid="{3BC7C1A1-5B69-443A-8C51-5C1A14A18C0D}"/>
    <cellStyle name="Comma 10 3 2 2 3" xfId="1185" xr:uid="{115721DD-BC8B-489D-8619-3DBB76CB04A5}"/>
    <cellStyle name="Comma 10 3 2 3" xfId="677" xr:uid="{00000000-0005-0000-0000-00004A000000}"/>
    <cellStyle name="Comma 10 3 2 3 2" xfId="1699" xr:uid="{F4464198-7288-46EB-B70F-55D3AE23B035}"/>
    <cellStyle name="Comma 10 3 2 3 3" xfId="1210" xr:uid="{16EE8240-FBB1-47A6-BB14-FEBFBEF6E142}"/>
    <cellStyle name="Comma 10 3 2 4" xfId="1517" xr:uid="{2DFBDD7C-900C-40EE-97CE-14311600EAB1}"/>
    <cellStyle name="Comma 10 3 2 5" xfId="1028" xr:uid="{5952A70B-26CC-4591-B5C9-62E57BE6C202}"/>
    <cellStyle name="Comma 10 3 3" xfId="686" xr:uid="{00000000-0005-0000-0000-00004B000000}"/>
    <cellStyle name="Comma 10 3 3 2" xfId="1708" xr:uid="{8106BAFF-82DA-4507-B3A7-6448AD1236E5}"/>
    <cellStyle name="Comma 10 3 3 3" xfId="1219" xr:uid="{F2C33B91-33E1-4C4E-A379-B8559453A244}"/>
    <cellStyle name="Comma 10 3 4" xfId="696" xr:uid="{00000000-0005-0000-0000-00004C000000}"/>
    <cellStyle name="Comma 10 3 4 2" xfId="1718" xr:uid="{619A8A25-84D0-4315-9814-803DDE39B768}"/>
    <cellStyle name="Comma 10 3 4 3" xfId="1229" xr:uid="{ACFA3849-9A56-43A4-AB55-FF8E3E275D49}"/>
    <cellStyle name="Comma 10 3 5" xfId="1692" xr:uid="{36F4CFA8-5260-4113-BB29-3E2BD23090DF}"/>
    <cellStyle name="Comma 10 3 6" xfId="1203" xr:uid="{79AE2A14-6294-49E6-BD52-E693DD4A7236}"/>
    <cellStyle name="Comma 10 4" xfId="689" xr:uid="{00000000-0005-0000-0000-00004D000000}"/>
    <cellStyle name="Comma 10 4 2" xfId="1711" xr:uid="{A9F98726-9BF2-4FFB-9CCE-3D0F51AB7CBF}"/>
    <cellStyle name="Comma 10 4 3" xfId="1222" xr:uid="{96D39BC8-42A8-497D-BFF3-08D71364915B}"/>
    <cellStyle name="Comma 10 5" xfId="700" xr:uid="{00000000-0005-0000-0000-00004E000000}"/>
    <cellStyle name="Comma 10 5 2" xfId="1722" xr:uid="{D2ED3F94-BE0D-4A15-B0CC-15D687B1E302}"/>
    <cellStyle name="Comma 10 5 3" xfId="1233" xr:uid="{1936B80C-0484-4760-8832-9F8FEBA6A0EA}"/>
    <cellStyle name="Comma 10 5 3 2" xfId="415" xr:uid="{00000000-0005-0000-0000-00004F000000}"/>
    <cellStyle name="Comma 10 5 3 2 2" xfId="603" xr:uid="{00000000-0005-0000-0000-000050000000}"/>
    <cellStyle name="Comma 10 5 3 2 2 2" xfId="1629" xr:uid="{B47D0861-E016-4641-A83F-DE705BBB921B}"/>
    <cellStyle name="Comma 10 5 3 2 2 3" xfId="1140" xr:uid="{DC33E7B7-CD0C-43BC-95B9-1B5496FE40E3}"/>
    <cellStyle name="Comma 10 5 3 2 3" xfId="1473" xr:uid="{4C018C2A-E2C4-42CD-96D7-57504FCD1EFB}"/>
    <cellStyle name="Comma 10 5 3 2 4" xfId="984" xr:uid="{75E0B41F-A40B-4F80-8C0D-CDECE856AC16}"/>
    <cellStyle name="Comma 100 3" xfId="170" xr:uid="{00000000-0005-0000-0000-000051000000}"/>
    <cellStyle name="Comma 100 3 2" xfId="1331" xr:uid="{4AFB059A-FC74-4881-A5B2-C5796C23CC6F}"/>
    <cellStyle name="Comma 100 3 3" xfId="842" xr:uid="{D76B55CB-36BA-44AB-9E44-4551EF8E6122}"/>
    <cellStyle name="Comma 101" xfId="409" xr:uid="{00000000-0005-0000-0000-000052000000}"/>
    <cellStyle name="Comma 101 2" xfId="597" xr:uid="{00000000-0005-0000-0000-000053000000}"/>
    <cellStyle name="Comma 101 2 2" xfId="1623" xr:uid="{31956834-ED2D-47EC-BE6E-BE86E110C8F7}"/>
    <cellStyle name="Comma 101 2 3" xfId="1134" xr:uid="{C3955F36-F0F6-4F01-9FF1-39A9E39B5DD4}"/>
    <cellStyle name="Comma 101 3" xfId="1467" xr:uid="{8A50656C-1C9A-4762-B9B1-1D7B4E7F83FA}"/>
    <cellStyle name="Comma 101 4" xfId="978" xr:uid="{AD3C5DA7-4110-4093-926F-8C72A7F084D4}"/>
    <cellStyle name="Comma 107" xfId="400" xr:uid="{00000000-0005-0000-0000-000054000000}"/>
    <cellStyle name="Comma 107 2" xfId="591" xr:uid="{00000000-0005-0000-0000-000055000000}"/>
    <cellStyle name="Comma 107 2 2" xfId="1617" xr:uid="{7330F2E1-876F-44F5-8434-9B4BF8942354}"/>
    <cellStyle name="Comma 107 2 3" xfId="1128" xr:uid="{DD0A0A3E-BA21-425A-AEA1-4B80A3714C4F}"/>
    <cellStyle name="Comma 107 3" xfId="1462" xr:uid="{705D66BB-9866-4644-9AF9-8417393FD5B4}"/>
    <cellStyle name="Comma 107 4" xfId="973" xr:uid="{C1A0C8E4-9B87-4372-BFE9-EAC87F61EFD3}"/>
    <cellStyle name="Comma 11" xfId="222" xr:uid="{00000000-0005-0000-0000-000056000000}"/>
    <cellStyle name="Comma 11 2" xfId="502" xr:uid="{00000000-0005-0000-0000-000057000000}"/>
    <cellStyle name="Comma 11 2 2" xfId="676" xr:uid="{00000000-0005-0000-0000-000058000000}"/>
    <cellStyle name="Comma 11 2 2 2" xfId="1698" xr:uid="{DC14D029-0AC4-4E04-B8D9-634F4A866973}"/>
    <cellStyle name="Comma 11 2 2 3" xfId="1209" xr:uid="{F5C6A57D-AA77-4EF0-9270-1B25A960B1D3}"/>
    <cellStyle name="Comma 11 2 3" xfId="1530" xr:uid="{FCB03F94-DD4D-4E99-806F-6169A08C4B17}"/>
    <cellStyle name="Comma 11 2 4" xfId="1041" xr:uid="{A5C7EE8C-3DEF-45A7-B122-2416A4473213}"/>
    <cellStyle name="Comma 11 3" xfId="685" xr:uid="{00000000-0005-0000-0000-000059000000}"/>
    <cellStyle name="Comma 11 3 2" xfId="1707" xr:uid="{24036D38-A1B7-4198-B68E-50AAA048AD5E}"/>
    <cellStyle name="Comma 11 3 3" xfId="1218" xr:uid="{4A4AE09D-1BB4-4569-9DB8-7CD9B2B4F5EB}"/>
    <cellStyle name="Comma 11 4" xfId="694" xr:uid="{00000000-0005-0000-0000-00005A000000}"/>
    <cellStyle name="Comma 11 4 2" xfId="1716" xr:uid="{572A2602-88A8-4AB6-B3F6-AB687328DFC1}"/>
    <cellStyle name="Comma 11 4 3" xfId="1227" xr:uid="{4826F154-22FB-41C4-A731-C9889846BD51}"/>
    <cellStyle name="Comma 11 5" xfId="669" xr:uid="{00000000-0005-0000-0000-00005B000000}"/>
    <cellStyle name="Comma 11 5 2" xfId="1691" xr:uid="{C772A1D3-8B06-4EF9-8AE9-8DAFD85E23C3}"/>
    <cellStyle name="Comma 11 5 3" xfId="1202" xr:uid="{E33AA972-61C6-45D0-959B-107B1B308AE3}"/>
    <cellStyle name="Comma 11 6" xfId="1378" xr:uid="{243B986E-6CB2-4C06-AD1F-4B41E14D62A5}"/>
    <cellStyle name="Comma 11 7" xfId="889" xr:uid="{F93A6B80-E119-4378-B615-32D1F0451926}"/>
    <cellStyle name="Comma 111" xfId="55" xr:uid="{00000000-0005-0000-0000-00005C000000}"/>
    <cellStyle name="Comma 111 2" xfId="1262" xr:uid="{D1B0275A-25AC-4DA1-AEEA-C6127D4039B4}"/>
    <cellStyle name="Comma 111 3" xfId="773" xr:uid="{111FD7C9-B76E-4105-BC64-96368A9B99E9}"/>
    <cellStyle name="Comma 113" xfId="267" xr:uid="{00000000-0005-0000-0000-00005D000000}"/>
    <cellStyle name="Comma 113 2" xfId="532" xr:uid="{00000000-0005-0000-0000-00005E000000}"/>
    <cellStyle name="Comma 113 2 2" xfId="1560" xr:uid="{AF094A07-BBBE-44FF-A298-EF1CB4867CC6}"/>
    <cellStyle name="Comma 113 2 3" xfId="1071" xr:uid="{5E37BA06-F29D-4280-A955-6D04A539A334}"/>
    <cellStyle name="Comma 113 3" xfId="1407" xr:uid="{F132CAF0-3911-46E8-A519-1A9BBA4E9E8E}"/>
    <cellStyle name="Comma 113 4" xfId="918" xr:uid="{1FD3E20A-B387-49E1-B624-D8C1A01C11D7}"/>
    <cellStyle name="Comma 114" xfId="256" xr:uid="{00000000-0005-0000-0000-00005F000000}"/>
    <cellStyle name="Comma 114 2" xfId="523" xr:uid="{00000000-0005-0000-0000-000060000000}"/>
    <cellStyle name="Comma 114 2 2" xfId="1551" xr:uid="{A87A62F4-D6B5-4ECF-8CF6-1747B0F2E6AB}"/>
    <cellStyle name="Comma 114 2 3" xfId="1062" xr:uid="{94E3EF2A-A616-45CE-8329-557852A0D8CC}"/>
    <cellStyle name="Comma 114 3" xfId="1398" xr:uid="{D0EA2DB8-A2B8-420F-B416-3E4D8EF9D5D6}"/>
    <cellStyle name="Comma 114 4" xfId="909" xr:uid="{113CAEED-991A-4B03-B5CF-1E0FBD64E462}"/>
    <cellStyle name="Comma 118" xfId="190" xr:uid="{00000000-0005-0000-0000-000061000000}"/>
    <cellStyle name="Comma 118 2" xfId="1349" xr:uid="{26871EEF-9120-4F9D-9D11-B7C30F6768F5}"/>
    <cellStyle name="Comma 118 3" xfId="860" xr:uid="{C1A97CA0-483D-40DA-A429-F594F9FE4683}"/>
    <cellStyle name="Comma 12" xfId="53" xr:uid="{00000000-0005-0000-0000-000062000000}"/>
    <cellStyle name="Comma 12 2" xfId="72" xr:uid="{00000000-0005-0000-0000-000063000000}"/>
    <cellStyle name="Comma 12 2 2" xfId="44" xr:uid="{00000000-0005-0000-0000-000064000000}"/>
    <cellStyle name="Comma 12 2 2 2" xfId="631" xr:uid="{00000000-0005-0000-0000-000065000000}"/>
    <cellStyle name="Comma 12 2 2 2 2" xfId="1657" xr:uid="{78248A3B-A8C7-4EC6-A9F3-36742245E861}"/>
    <cellStyle name="Comma 12 2 2 2 3" xfId="1168" xr:uid="{1634F9E8-A420-4C38-9400-4C314DE5E074}"/>
    <cellStyle name="Comma 12 2 2 3" xfId="1256" xr:uid="{25CAF5FA-0380-4E22-ABEB-D8BCDD69ACCC}"/>
    <cellStyle name="Comma 12 2 2 4" xfId="767" xr:uid="{B16694D6-2C0F-4362-81FB-1416FF56FD6A}"/>
    <cellStyle name="Comma 12 2 3" xfId="458" xr:uid="{00000000-0005-0000-0000-000066000000}"/>
    <cellStyle name="Comma 12 2 3 2" xfId="1500" xr:uid="{6584C16A-14BC-4CB1-A1F9-3E9F5C614907}"/>
    <cellStyle name="Comma 12 2 3 3" xfId="1011" xr:uid="{82CF276E-4473-4EA2-90F3-82D7999E4FE4}"/>
    <cellStyle name="Comma 12 2 3 4" xfId="246" xr:uid="{00000000-0005-0000-0000-000067000000}"/>
    <cellStyle name="Comma 12 2 3 4 2" xfId="233" xr:uid="{00000000-0005-0000-0000-000068000000}"/>
    <cellStyle name="Comma 12 2 3 4 2 2" xfId="264" xr:uid="{00000000-0005-0000-0000-000069000000}"/>
    <cellStyle name="Comma 12 2 3 4 2 2 2" xfId="529" xr:uid="{00000000-0005-0000-0000-00006A000000}"/>
    <cellStyle name="Comma 12 2 3 4 2 2 2 2" xfId="1557" xr:uid="{7B29CBCB-1922-4434-9D94-BED8421EB077}"/>
    <cellStyle name="Comma 12 2 3 4 2 2 2 3" xfId="1068" xr:uid="{9BADD015-F590-4D57-B335-FEEF16885BC5}"/>
    <cellStyle name="Comma 12 2 3 4 2 2 3" xfId="1404" xr:uid="{4EA79531-854A-4D3E-9A03-145EAE8FB2FA}"/>
    <cellStyle name="Comma 12 2 3 4 2 2 4" xfId="915" xr:uid="{10C35818-6453-4B32-9DDB-DD176B8D7069}"/>
    <cellStyle name="Comma 12 2 3 4 2 3" xfId="495" xr:uid="{00000000-0005-0000-0000-00006B000000}"/>
    <cellStyle name="Comma 12 2 3 4 2 3 2" xfId="654" xr:uid="{00000000-0005-0000-0000-00006C000000}"/>
    <cellStyle name="Comma 12 2 3 4 2 3 2 2" xfId="1680" xr:uid="{99D43ADD-2D5E-4745-A4F5-8B897F337AE5}"/>
    <cellStyle name="Comma 12 2 3 4 2 3 2 3" xfId="1191" xr:uid="{6750D1C1-8AE8-45B3-B269-1733A260AC6B}"/>
    <cellStyle name="Comma 12 2 3 4 2 3 3" xfId="1523" xr:uid="{52776893-F238-4EE7-BBF0-73A6DA508598}"/>
    <cellStyle name="Comma 12 2 3 4 2 3 4" xfId="1034" xr:uid="{C794769F-A740-4433-AE5F-14A14940AE94}"/>
    <cellStyle name="Comma 12 2 3 4 2 4" xfId="512" xr:uid="{00000000-0005-0000-0000-00006D000000}"/>
    <cellStyle name="Comma 12 2 3 4 2 4 2" xfId="1540" xr:uid="{452A1B21-E58C-4EF0-9E6B-89441FFEC935}"/>
    <cellStyle name="Comma 12 2 3 4 2 4 3" xfId="1051" xr:uid="{E9129652-AD1A-4E4B-B323-C7E602A2DBDF}"/>
    <cellStyle name="Comma 12 2 3 4 2 5" xfId="1387" xr:uid="{54602209-EFFC-4045-B1F3-480B74C1C2F5}"/>
    <cellStyle name="Comma 12 2 3 4 2 6" xfId="898" xr:uid="{85660320-EB1D-4FFD-B9F4-269E80A9D2BE}"/>
    <cellStyle name="Comma 12 2 3 4 3" xfId="355" xr:uid="{00000000-0005-0000-0000-00006E000000}"/>
    <cellStyle name="Comma 12 2 3 4 3 2" xfId="570" xr:uid="{00000000-0005-0000-0000-00006F000000}"/>
    <cellStyle name="Comma 12 2 3 4 3 2 2" xfId="1596" xr:uid="{32370DC5-A4C4-4DF6-B51A-A4D13B19938A}"/>
    <cellStyle name="Comma 12 2 3 4 3 2 3" xfId="1107" xr:uid="{D7757CE5-6B4E-48C8-B0DE-2BD1BB4412AA}"/>
    <cellStyle name="Comma 12 2 3 4 3 3" xfId="1441" xr:uid="{2DB21C3E-FA8B-431F-BBDF-00C93BF7518A}"/>
    <cellStyle name="Comma 12 2 3 4 3 4" xfId="952" xr:uid="{DC89043C-97F5-4B37-819F-9FD91BDAD022}"/>
    <cellStyle name="Comma 12 2 3 4 4" xfId="517" xr:uid="{00000000-0005-0000-0000-000070000000}"/>
    <cellStyle name="Comma 12 2 3 4 4 2" xfId="1545" xr:uid="{ACAEA58A-73EA-4508-973A-3D0E62235C64}"/>
    <cellStyle name="Comma 12 2 3 4 4 3" xfId="1056" xr:uid="{6D393726-18C5-431B-982B-7C76745C986D}"/>
    <cellStyle name="Comma 12 2 3 4 5" xfId="1392" xr:uid="{D5E1CD89-6A08-4937-AE1C-887BB1B8A330}"/>
    <cellStyle name="Comma 12 2 3 4 6" xfId="903" xr:uid="{31856024-01E5-485E-A915-B1B1923EC4D6}"/>
    <cellStyle name="Comma 12 2 4" xfId="1272" xr:uid="{E3C61D19-DCD8-49E2-AD56-01D864917B89}"/>
    <cellStyle name="Comma 12 2 5" xfId="783" xr:uid="{41121441-893D-45C4-BEB2-C84DB0196DC3}"/>
    <cellStyle name="Comma 12 3" xfId="534" xr:uid="{00000000-0005-0000-0000-000071000000}"/>
    <cellStyle name="Comma 12 3 2" xfId="1561" xr:uid="{A401ED27-D6CF-49DC-B535-663B97C4D8B3}"/>
    <cellStyle name="Comma 12 3 3" xfId="1072" xr:uid="{B0960E71-95C0-49C1-9018-ABACFDFBE544}"/>
    <cellStyle name="Comma 12 4" xfId="269" xr:uid="{00000000-0005-0000-0000-000072000000}"/>
    <cellStyle name="Comma 12 4 2" xfId="1408" xr:uid="{1D35EDD5-ED98-4A71-B979-FF6DD95DD05E}"/>
    <cellStyle name="Comma 12 4 3" xfId="919" xr:uid="{EA558AD9-929A-4955-8BF9-F9339B29D1FF}"/>
    <cellStyle name="Comma 12 5" xfId="1260" xr:uid="{0E9F1F48-734F-4B75-82D8-097DB0B1AA43}"/>
    <cellStyle name="Comma 12 6" xfId="771" xr:uid="{6A20CF76-3CF8-4E81-92CB-48266B7AAF32}"/>
    <cellStyle name="Comma 120" xfId="664" xr:uid="{00000000-0005-0000-0000-000073000000}"/>
    <cellStyle name="Comma 120 2" xfId="1688" xr:uid="{751399A4-4DE4-4A1D-92B8-9466ABC33662}"/>
    <cellStyle name="Comma 120 3" xfId="1199" xr:uid="{BD146A8F-AC91-438B-8B54-C88A55C5B49A}"/>
    <cellStyle name="Comma 13" xfId="97" xr:uid="{00000000-0005-0000-0000-000074000000}"/>
    <cellStyle name="Comma 13 2" xfId="566" xr:uid="{00000000-0005-0000-0000-000075000000}"/>
    <cellStyle name="Comma 13 2 2" xfId="1592" xr:uid="{FC34973B-4B0B-4D76-A534-70BAFA2DAC1E}"/>
    <cellStyle name="Comma 13 2 3" xfId="1103" xr:uid="{2A3A1BEF-6268-4E35-8913-C7AC1D3BA7F3}"/>
    <cellStyle name="Comma 13 3" xfId="351" xr:uid="{00000000-0005-0000-0000-000076000000}"/>
    <cellStyle name="Comma 13 3 2" xfId="1437" xr:uid="{6C0A75CC-A54A-47F1-9D85-AC0318688232}"/>
    <cellStyle name="Comma 13 3 3" xfId="948" xr:uid="{E9AB3D31-C87B-4F6E-9969-E6F7C7F9FE46}"/>
    <cellStyle name="Comma 13 4" xfId="1290" xr:uid="{CB290E5B-4EDD-4427-9409-177FD9AA5B4B}"/>
    <cellStyle name="Comma 13 5" xfId="801" xr:uid="{CCF064EF-D227-4B48-8872-3EA589454218}"/>
    <cellStyle name="Comma 13 6 8" xfId="80" xr:uid="{00000000-0005-0000-0000-000077000000}"/>
    <cellStyle name="Comma 13 6 8 2" xfId="1276" xr:uid="{972EE0C4-88D3-490A-9864-F4E39FFFC111}"/>
    <cellStyle name="Comma 13 6 8 3" xfId="787" xr:uid="{B0088373-8334-429F-87D1-0AB0CA41A621}"/>
    <cellStyle name="Comma 14" xfId="151" xr:uid="{00000000-0005-0000-0000-000078000000}"/>
    <cellStyle name="Comma 14 2" xfId="580" xr:uid="{00000000-0005-0000-0000-000079000000}"/>
    <cellStyle name="Comma 14 2 2" xfId="1606" xr:uid="{6D84AF14-8AD6-4D74-A9CB-3830C9F2C367}"/>
    <cellStyle name="Comma 14 2 3" xfId="1117" xr:uid="{AA90FD00-FA0A-49F3-97E0-7DBC19E945AF}"/>
    <cellStyle name="Comma 14 2 4" xfId="250" xr:uid="{00000000-0005-0000-0000-00007A000000}"/>
    <cellStyle name="Comma 14 2 4 2" xfId="519" xr:uid="{00000000-0005-0000-0000-00007B000000}"/>
    <cellStyle name="Comma 14 2 4 2 2" xfId="1547" xr:uid="{8C4D3961-93C7-45EB-9BCF-3E1C453F6590}"/>
    <cellStyle name="Comma 14 2 4 2 3" xfId="1058" xr:uid="{5DFA9F5E-46FF-47CB-AE56-3006AB890EAD}"/>
    <cellStyle name="Comma 14 2 4 3" xfId="1394" xr:uid="{67520EAE-4F5F-439C-80A1-E9097B5AC75A}"/>
    <cellStyle name="Comma 14 2 4 4" xfId="905" xr:uid="{0E6091AF-5548-4586-BC38-7F10C9C63164}"/>
    <cellStyle name="Comma 14 3" xfId="369" xr:uid="{00000000-0005-0000-0000-00007C000000}"/>
    <cellStyle name="Comma 14 3 2" xfId="1451" xr:uid="{EFC0B91D-2EC9-43B2-AD3C-AAE44CD22683}"/>
    <cellStyle name="Comma 14 3 3" xfId="962" xr:uid="{1ECAB2F4-E641-4759-8550-1ABFA07FAD71}"/>
    <cellStyle name="Comma 14 4" xfId="1320" xr:uid="{3E48D89E-7F84-40B8-9B9A-BA8A85D65DAF}"/>
    <cellStyle name="Comma 14 5" xfId="831" xr:uid="{DD89EB6F-4CBB-4945-A961-AE0339A4B266}"/>
    <cellStyle name="Comma 148" xfId="187" xr:uid="{00000000-0005-0000-0000-00007D000000}"/>
    <cellStyle name="Comma 148 2" xfId="1346" xr:uid="{C350435A-1017-4E5C-8FEB-5339353E576E}"/>
    <cellStyle name="Comma 148 3" xfId="857" xr:uid="{FFD8831D-8EC9-4630-BDD0-B5039F1BFDE7}"/>
    <cellStyle name="Comma 15" xfId="655" xr:uid="{00000000-0005-0000-0000-00007E000000}"/>
    <cellStyle name="Comma 15 2" xfId="1681" xr:uid="{6F941F2F-7CD3-4EC2-9C1F-55EC1767857A}"/>
    <cellStyle name="Comma 15 3" xfId="1192" xr:uid="{9530D607-E284-4D12-8DA1-AF3154C15809}"/>
    <cellStyle name="Comma 16" xfId="496" xr:uid="{00000000-0005-0000-0000-00007F000000}"/>
    <cellStyle name="Comma 16 10 2" xfId="231" xr:uid="{00000000-0005-0000-0000-000080000000}"/>
    <cellStyle name="Comma 16 10 2 2" xfId="510" xr:uid="{00000000-0005-0000-0000-000081000000}"/>
    <cellStyle name="Comma 16 10 2 2 2" xfId="1538" xr:uid="{9F699E7A-62BE-40C0-BE27-E097ADF70F38}"/>
    <cellStyle name="Comma 16 10 2 2 3" xfId="1049" xr:uid="{BDA0B324-4D09-4A91-AD7F-5E4EFD1158FB}"/>
    <cellStyle name="Comma 16 10 2 3" xfId="1386" xr:uid="{B0661831-13FF-4800-B9AF-99AA8D46DD82}"/>
    <cellStyle name="Comma 16 10 2 4" xfId="897" xr:uid="{86452409-C120-4526-9C57-1305CFA4BA9C}"/>
    <cellStyle name="Comma 16 2" xfId="675" xr:uid="{00000000-0005-0000-0000-000082000000}"/>
    <cellStyle name="Comma 16 2 2" xfId="1697" xr:uid="{0603C0EA-8DD9-4D1E-B8A3-7B6F26C26D9E}"/>
    <cellStyle name="Comma 16 2 3" xfId="1208" xr:uid="{910FEA74-79A6-4E77-AA73-751961815D74}"/>
    <cellStyle name="Comma 16 3" xfId="683" xr:uid="{00000000-0005-0000-0000-000083000000}"/>
    <cellStyle name="Comma 16 3 2" xfId="1705" xr:uid="{13E5B83D-B958-43FB-BA7B-144C51F103FE}"/>
    <cellStyle name="Comma 16 3 3" xfId="1216" xr:uid="{848283ED-37E4-47EE-AC71-066593FFC761}"/>
    <cellStyle name="Comma 16 4" xfId="692" xr:uid="{00000000-0005-0000-0000-000084000000}"/>
    <cellStyle name="Comma 16 4 2" xfId="1714" xr:uid="{E736D411-DE1F-4E82-A6A5-B26CBC00F96E}"/>
    <cellStyle name="Comma 16 4 3" xfId="1225" xr:uid="{02C06D5C-8A7B-4E37-A53D-E1872FC3BCE6}"/>
    <cellStyle name="Comma 16 5" xfId="668" xr:uid="{00000000-0005-0000-0000-000085000000}"/>
    <cellStyle name="Comma 16 5 2" xfId="1690" xr:uid="{996EF4B3-8041-4FF3-868A-7BCEDE600D39}"/>
    <cellStyle name="Comma 16 5 3" xfId="1201" xr:uid="{91386E25-AE13-423F-AB05-0E4B7FCC5B4B}"/>
    <cellStyle name="Comma 16 6" xfId="1524" xr:uid="{BD7C954F-6D1B-4D07-86FE-E728C68A41CC}"/>
    <cellStyle name="Comma 16 7" xfId="1035" xr:uid="{5108E6AE-0B30-481E-89E3-F2919A130DEF}"/>
    <cellStyle name="Comma 161" xfId="404" xr:uid="{00000000-0005-0000-0000-000086000000}"/>
    <cellStyle name="Comma 161 2" xfId="594" xr:uid="{00000000-0005-0000-0000-000087000000}"/>
    <cellStyle name="Comma 161 2 2" xfId="1620" xr:uid="{4BD0B484-5D0B-4E14-9436-510E3BBB0278}"/>
    <cellStyle name="Comma 161 2 3" xfId="1131" xr:uid="{16335E25-168B-402D-AC00-B3A1E69E55A6}"/>
    <cellStyle name="Comma 161 3" xfId="1465" xr:uid="{F721E1C6-D776-4E20-9501-CBDFF7E5E5EB}"/>
    <cellStyle name="Comma 161 4" xfId="976" xr:uid="{99F88CB5-3278-40B0-854D-F90B9ECD312B}"/>
    <cellStyle name="Comma 17" xfId="134" xr:uid="{00000000-0005-0000-0000-000088000000}"/>
    <cellStyle name="Comma 17 2" xfId="149" xr:uid="{00000000-0005-0000-0000-000089000000}"/>
    <cellStyle name="Comma 17 2 2" xfId="1319" xr:uid="{5D644C73-FBAA-4F57-B9FD-6965FADED59C}"/>
    <cellStyle name="Comma 17 2 3" xfId="830" xr:uid="{6C5E8DBA-A321-4375-8352-511679BEB154}"/>
    <cellStyle name="Comma 17 3" xfId="193" xr:uid="{00000000-0005-0000-0000-00008A000000}"/>
    <cellStyle name="Comma 17 3 2" xfId="1352" xr:uid="{4676202B-2673-423F-8523-4CE05C988FD5}"/>
    <cellStyle name="Comma 17 3 3" xfId="863" xr:uid="{17E3CA16-5AE6-4DC2-B933-A2171FB435C7}"/>
    <cellStyle name="Comma 17 4" xfId="1311" xr:uid="{89A1F1C1-23DC-4D6A-8BF7-44B3245A8D40}"/>
    <cellStyle name="Comma 17 5" xfId="822" xr:uid="{141BF236-7B83-405D-B9D5-638E1FFC3B7A}"/>
    <cellStyle name="Comma 18" xfId="92" xr:uid="{00000000-0005-0000-0000-00008B000000}"/>
    <cellStyle name="Comma 18 2" xfId="1287" xr:uid="{035EF384-D7AA-427D-9A8A-41326625B050}"/>
    <cellStyle name="Comma 18 3" xfId="798" xr:uid="{BB61624D-7FF5-47E4-B578-F36C512EB1C4}"/>
    <cellStyle name="Comma 19" xfId="474" xr:uid="{00000000-0005-0000-0000-00008C000000}"/>
    <cellStyle name="Comma 19 2" xfId="640" xr:uid="{00000000-0005-0000-0000-00008D000000}"/>
    <cellStyle name="Comma 19 2 2" xfId="1666" xr:uid="{EED46B3D-ED77-457E-ACF6-CC23EF2392F1}"/>
    <cellStyle name="Comma 19 2 3" xfId="1177" xr:uid="{93BA8D34-04C2-407A-8850-B81A1A01376B}"/>
    <cellStyle name="Comma 19 3" xfId="1509" xr:uid="{0E79B39A-391C-4B04-A889-DE7AC59F19C5}"/>
    <cellStyle name="Comma 19 4" xfId="1020" xr:uid="{142C7BB2-4E68-4788-BB02-98061F6EA72F}"/>
    <cellStyle name="Comma 2" xfId="3" xr:uid="{00000000-0005-0000-0000-00008E000000}"/>
    <cellStyle name="Comma 2 10" xfId="62" xr:uid="{00000000-0005-0000-0000-00008F000000}"/>
    <cellStyle name="Comma 2 10 2" xfId="652" xr:uid="{00000000-0005-0000-0000-000090000000}"/>
    <cellStyle name="Comma 2 10 2 2" xfId="1678" xr:uid="{7C668F1C-A375-4DEB-A1EB-993B6B4B59C0}"/>
    <cellStyle name="Comma 2 10 2 3" xfId="1189" xr:uid="{0A90CAE4-EA97-4DA4-B4E9-1697E5093512}"/>
    <cellStyle name="Comma 2 10 3" xfId="491" xr:uid="{00000000-0005-0000-0000-000091000000}"/>
    <cellStyle name="Comma 2 10 3 2" xfId="1521" xr:uid="{D70365FA-A792-40A9-94AC-58AE44C01064}"/>
    <cellStyle name="Comma 2 10 3 3" xfId="1032" xr:uid="{4ECDE42C-94A3-4D70-8AF5-E6ECEC2DE0A3}"/>
    <cellStyle name="Comma 2 10 4" xfId="1266" xr:uid="{81103FB9-5776-45C5-9F85-A827001A8BED}"/>
    <cellStyle name="Comma 2 10 5" xfId="777" xr:uid="{1D316649-3F24-4EC5-81ED-5629E286B130}"/>
    <cellStyle name="Comma 2 10 7" xfId="487" xr:uid="{00000000-0005-0000-0000-000092000000}"/>
    <cellStyle name="Comma 2 10 7 2" xfId="649" xr:uid="{00000000-0005-0000-0000-000093000000}"/>
    <cellStyle name="Comma 2 10 7 2 2" xfId="674" xr:uid="{00000000-0005-0000-0000-000094000000}"/>
    <cellStyle name="Comma 2 10 7 2 2 2" xfId="1696" xr:uid="{3D99FE45-E348-4A28-92C0-6C06717F3908}"/>
    <cellStyle name="Comma 2 10 7 2 2 3" xfId="1207" xr:uid="{AD7F5EA0-6630-44CD-B191-831BB1F1FD27}"/>
    <cellStyle name="Comma 2 10 7 2 3" xfId="682" xr:uid="{00000000-0005-0000-0000-000095000000}"/>
    <cellStyle name="Comma 2 10 7 2 3 2" xfId="1704" xr:uid="{96848E37-ED60-4344-A853-20FA8C4D17E3}"/>
    <cellStyle name="Comma 2 10 7 2 3 3" xfId="1215" xr:uid="{103445A5-00D2-42F9-A9AB-0EBA271BEC1C}"/>
    <cellStyle name="Comma 2 10 7 2 4" xfId="691" xr:uid="{00000000-0005-0000-0000-000096000000}"/>
    <cellStyle name="Comma 2 10 7 2 4 2" xfId="1713" xr:uid="{FD2B6C64-F984-43DC-ACDC-9F25AE08A04D}"/>
    <cellStyle name="Comma 2 10 7 2 4 3" xfId="1224" xr:uid="{4DF9EB81-91AA-45F1-95F7-83AABD2F445E}"/>
    <cellStyle name="Comma 2 10 7 2 5" xfId="1675" xr:uid="{34CD31C5-84F7-44F2-B49B-8A93617C36E9}"/>
    <cellStyle name="Comma 2 10 7 2 6" xfId="1186" xr:uid="{F721E50B-3D71-449B-8F72-56D7E7D2405E}"/>
    <cellStyle name="Comma 2 10 7 3" xfId="1518" xr:uid="{2208B61F-4638-4F35-A61C-0DAC7C217B4C}"/>
    <cellStyle name="Comma 2 10 7 4" xfId="1029" xr:uid="{F1B0419E-8EFC-4095-AFF3-55F8378C82B5}"/>
    <cellStyle name="Comma 2 12" xfId="274" xr:uid="{00000000-0005-0000-0000-000097000000}"/>
    <cellStyle name="Comma 2 12 2" xfId="275" xr:uid="{00000000-0005-0000-0000-000098000000}"/>
    <cellStyle name="Comma 2 12 2 2" xfId="539" xr:uid="{00000000-0005-0000-0000-000099000000}"/>
    <cellStyle name="Comma 2 12 2 2 2" xfId="1566" xr:uid="{C6191D89-2B7A-493F-B18B-DBEE9739AF1D}"/>
    <cellStyle name="Comma 2 12 2 2 3" xfId="1077" xr:uid="{017251F4-04A2-4ECF-917A-9BB3098054A2}"/>
    <cellStyle name="Comma 2 12 2 3" xfId="1412" xr:uid="{F08BE3EF-4C64-4EC3-AB56-5F01E2EF4EE3}"/>
    <cellStyle name="Comma 2 12 2 4" xfId="923" xr:uid="{0ECBEE18-C8AD-4CD4-A869-18A86CF74EB6}"/>
    <cellStyle name="Comma 2 12 3" xfId="431" xr:uid="{00000000-0005-0000-0000-00009A000000}"/>
    <cellStyle name="Comma 2 12 3 2" xfId="613" xr:uid="{00000000-0005-0000-0000-00009B000000}"/>
    <cellStyle name="Comma 2 12 3 2 2" xfId="1639" xr:uid="{293D0564-67A2-4BE3-9212-0A0160E253A9}"/>
    <cellStyle name="Comma 2 12 3 2 3" xfId="1150" xr:uid="{2A77EC20-672B-463A-948C-299FAAF3E373}"/>
    <cellStyle name="Comma 2 12 3 3" xfId="1483" xr:uid="{658F70B0-4A21-4ACA-8645-BB12FFCD371D}"/>
    <cellStyle name="Comma 2 12 3 4" xfId="994" xr:uid="{05127F8C-FC59-4417-A15D-461589F6CE3E}"/>
    <cellStyle name="Comma 2 12 4" xfId="538" xr:uid="{00000000-0005-0000-0000-00009C000000}"/>
    <cellStyle name="Comma 2 12 4 2" xfId="1565" xr:uid="{63311A51-A9C2-4D43-977E-4D92D713BDE3}"/>
    <cellStyle name="Comma 2 12 4 3" xfId="1076" xr:uid="{2E705E36-F6F1-46A7-8589-F2655995D616}"/>
    <cellStyle name="Comma 2 12 5" xfId="1411" xr:uid="{0DA7A3A8-C3B5-449E-BC06-1F023F0E7509}"/>
    <cellStyle name="Comma 2 12 6" xfId="922" xr:uid="{6707647C-68DD-44C1-9A41-CAEC4EC31F1D}"/>
    <cellStyle name="Comma 2 2" xfId="34" xr:uid="{00000000-0005-0000-0000-00009D000000}"/>
    <cellStyle name="Comma 2 2 10" xfId="276" xr:uid="{00000000-0005-0000-0000-00009E000000}"/>
    <cellStyle name="Comma 2 2 10 2" xfId="420" xr:uid="{00000000-0005-0000-0000-00009F000000}"/>
    <cellStyle name="Comma 2 2 10 2 2" xfId="607" xr:uid="{00000000-0005-0000-0000-0000A0000000}"/>
    <cellStyle name="Comma 2 2 10 2 2 2" xfId="1633" xr:uid="{8BC59512-4BFD-4121-843B-447680DF3982}"/>
    <cellStyle name="Comma 2 2 10 2 2 3" xfId="1144" xr:uid="{E7B3FFF7-83BD-4190-A9DF-5B2EDA021F3A}"/>
    <cellStyle name="Comma 2 2 10 2 3" xfId="1477" xr:uid="{DA180A02-9D0B-4F29-BB55-B529A8AB8C08}"/>
    <cellStyle name="Comma 2 2 10 2 4" xfId="988" xr:uid="{6ECA7D63-520B-4755-98BA-F7247E182B17}"/>
    <cellStyle name="Comma 2 2 10 3" xfId="541" xr:uid="{00000000-0005-0000-0000-0000A1000000}"/>
    <cellStyle name="Comma 2 2 10 3 2" xfId="1568" xr:uid="{9B6BCA2E-21E6-42D2-A253-CCE45CF67E63}"/>
    <cellStyle name="Comma 2 2 10 3 3" xfId="1079" xr:uid="{460FD652-8D37-4B0F-80FF-7DC11EF6FBB8}"/>
    <cellStyle name="Comma 2 2 10 4" xfId="1413" xr:uid="{4F461853-6C83-4262-B14F-F4E49535D373}"/>
    <cellStyle name="Comma 2 2 10 5" xfId="924" xr:uid="{2E322FEC-5B02-4CF2-BEE1-B2E74DEB4BC4}"/>
    <cellStyle name="Comma 2 2 11" xfId="215" xr:uid="{00000000-0005-0000-0000-0000A2000000}"/>
    <cellStyle name="Comma 2 2 11 2" xfId="500" xr:uid="{00000000-0005-0000-0000-0000A3000000}"/>
    <cellStyle name="Comma 2 2 11 2 2" xfId="1528" xr:uid="{7E5E6A77-EB1E-4D30-8BAC-C5E22A308729}"/>
    <cellStyle name="Comma 2 2 11 2 3" xfId="1039" xr:uid="{EB62B561-E6FE-447A-AA81-B91982D4C5F4}"/>
    <cellStyle name="Comma 2 2 11 3" xfId="220" xr:uid="{00000000-0005-0000-0000-0000A4000000}"/>
    <cellStyle name="Comma 2 2 11 3 2" xfId="1376" xr:uid="{BA4683AC-2891-49C5-958E-9027BD57B9BF}"/>
    <cellStyle name="Comma 2 2 11 3 3" xfId="887" xr:uid="{4DCC3B48-373F-491A-A655-40EDA95DE96E}"/>
    <cellStyle name="Comma 2 2 11 4" xfId="1371" xr:uid="{2A4BD896-4F9C-444A-A487-EE64E21733B9}"/>
    <cellStyle name="Comma 2 2 11 5" xfId="882" xr:uid="{EF14AD40-4064-4F26-AB70-062EFF5BBC8A}"/>
    <cellStyle name="Comma 2 2 12" xfId="749" xr:uid="{00000000-0005-0000-0000-0000A5000000}"/>
    <cellStyle name="Comma 2 2 12 2" xfId="1726" xr:uid="{BB1EEC82-44FA-4717-8AFA-2422AC60C7E7}"/>
    <cellStyle name="Comma 2 2 12 3" xfId="1237" xr:uid="{B2B1411C-C82B-4DF0-89EA-2F376C1F2DF8}"/>
    <cellStyle name="Comma 2 2 13" xfId="1251" xr:uid="{24B190D0-CA19-4DBF-80E4-AC0C07063B53}"/>
    <cellStyle name="Comma 2 2 14" xfId="762" xr:uid="{9B9B0D36-45BF-4456-83C4-EDB75E11295D}"/>
    <cellStyle name="Comma 2 2 2" xfId="59" xr:uid="{00000000-0005-0000-0000-0000A6000000}"/>
    <cellStyle name="Comma 2 2 2 2" xfId="86" xr:uid="{00000000-0005-0000-0000-0000A7000000}"/>
    <cellStyle name="Comma 2 2 2 2 2" xfId="578" xr:uid="{00000000-0005-0000-0000-0000A8000000}"/>
    <cellStyle name="Comma 2 2 2 2 2 2" xfId="1604" xr:uid="{4E0F9600-DDF0-4A3D-B4AB-1B0DF7C8E801}"/>
    <cellStyle name="Comma 2 2 2 2 2 3" xfId="1115" xr:uid="{47D10F83-8C55-4794-9D21-C47BEB21CB78}"/>
    <cellStyle name="Comma 2 2 2 2 3" xfId="365" xr:uid="{00000000-0005-0000-0000-0000A9000000}"/>
    <cellStyle name="Comma 2 2 2 2 3 2" xfId="1449" xr:uid="{B5EBDEBE-DB0B-4CB5-83D1-0A48EE16C8AD}"/>
    <cellStyle name="Comma 2 2 2 2 3 3" xfId="960" xr:uid="{1E937D9B-BDEE-45C0-AB2B-7B1A4399CA82}"/>
    <cellStyle name="Comma 2 2 2 2 4" xfId="1281" xr:uid="{A15D6C82-5176-47C4-B285-CDD99C327390}"/>
    <cellStyle name="Comma 2 2 2 2 5" xfId="792" xr:uid="{10BF0856-2C52-40BB-8467-8EA3755E248F}"/>
    <cellStyle name="Comma 2 2 2 3" xfId="540" xr:uid="{00000000-0005-0000-0000-0000AA000000}"/>
    <cellStyle name="Comma 2 2 2 3 2" xfId="1567" xr:uid="{9A33E57A-891F-451C-93B5-DAB171D3E0E7}"/>
    <cellStyle name="Comma 2 2 2 3 3" xfId="1078" xr:uid="{9BA82EAA-BC3B-45CD-8C96-E89512A8F41F}"/>
    <cellStyle name="Comma 2 2 2 4" xfId="145" xr:uid="{00000000-0005-0000-0000-0000AB000000}"/>
    <cellStyle name="Comma 2 2 2 4 2" xfId="1316" xr:uid="{BD890C90-0DC2-48A3-9271-F488BB921816}"/>
    <cellStyle name="Comma 2 2 2 4 3" xfId="827" xr:uid="{D261D9EE-499A-4684-A9AD-FB818CEB3DC6}"/>
    <cellStyle name="Comma 2 2 2 5" xfId="1264" xr:uid="{A5D2190B-85BA-4522-AEBE-15D21E76A061}"/>
    <cellStyle name="Comma 2 2 2 6" xfId="775" xr:uid="{61546A05-503A-46C9-A0E3-6E8AB7504C1B}"/>
    <cellStyle name="Comma 2 2 3" xfId="366" xr:uid="{00000000-0005-0000-0000-0000AC000000}"/>
    <cellStyle name="Comma 2 2 3 2" xfId="579" xr:uid="{00000000-0005-0000-0000-0000AD000000}"/>
    <cellStyle name="Comma 2 2 3 2 2" xfId="1605" xr:uid="{98FCD34C-3BF5-4704-8ED4-6B2307D74F1A}"/>
    <cellStyle name="Comma 2 2 3 2 3" xfId="1116" xr:uid="{76F2ED71-50D6-41D8-AA37-C3FCE2823BF0}"/>
    <cellStyle name="Comma 2 2 3 3" xfId="1450" xr:uid="{25F73956-457A-4D5C-8DA7-A74C00987696}"/>
    <cellStyle name="Comma 2 2 3 4" xfId="961" xr:uid="{0E780E81-845E-4B60-9E34-390D0B5F005E}"/>
    <cellStyle name="Comma 2 2 4" xfId="501" xr:uid="{00000000-0005-0000-0000-0000AE000000}"/>
    <cellStyle name="Comma 2 2 4 2" xfId="1529" xr:uid="{21F66275-1976-47A5-A9A9-C533D7E88B4D}"/>
    <cellStyle name="Comma 2 2 4 3" xfId="1040" xr:uid="{936A60FC-8DAC-4A07-A2DE-CEBD6F7FD108}"/>
    <cellStyle name="Comma 2 2 5" xfId="221" xr:uid="{00000000-0005-0000-0000-0000AF000000}"/>
    <cellStyle name="Comma 2 2 5 2" xfId="1377" xr:uid="{D54B3750-CBD4-4A11-9B51-96EE717E517D}"/>
    <cellStyle name="Comma 2 2 5 3" xfId="888" xr:uid="{057C66D9-78A9-48FC-950A-B920FE7F7AC8}"/>
    <cellStyle name="Comma 2 2 6" xfId="181" xr:uid="{00000000-0005-0000-0000-0000B0000000}"/>
    <cellStyle name="Comma 2 2 6 2" xfId="1340" xr:uid="{133F1FF8-7809-46A7-B8D2-60C252FCA553}"/>
    <cellStyle name="Comma 2 2 6 3" xfId="851" xr:uid="{A158EB6E-EEEA-4B80-BFC7-4AEAA50890A0}"/>
    <cellStyle name="Comma 2 2 7" xfId="165" xr:uid="{00000000-0005-0000-0000-0000B1000000}"/>
    <cellStyle name="Comma 2 2 7 2" xfId="1328" xr:uid="{EB0CF40C-9978-4FD7-884A-5015A4134BAC}"/>
    <cellStyle name="Comma 2 2 7 3" xfId="839" xr:uid="{2BE59C16-DACE-49DB-A49E-BB4167DA6440}"/>
    <cellStyle name="Comma 2 2 8" xfId="665" xr:uid="{00000000-0005-0000-0000-0000B2000000}"/>
    <cellStyle name="Comma 2 2 8 2" xfId="1689" xr:uid="{B3083808-732F-46C2-8808-78F2313186C6}"/>
    <cellStyle name="Comma 2 2 8 3" xfId="1200" xr:uid="{BF287B79-68A9-41F1-99CD-1E115FD8D41C}"/>
    <cellStyle name="Comma 2 2 9" xfId="130" xr:uid="{00000000-0005-0000-0000-0000B3000000}"/>
    <cellStyle name="Comma 2 2 9 2" xfId="1309" xr:uid="{B07EC838-CED2-404E-AC60-CCE737D21FFF}"/>
    <cellStyle name="Comma 2 2 9 3" xfId="820" xr:uid="{1B97C490-A7D0-4C77-B3EA-65677B2F4E49}"/>
    <cellStyle name="Comma 2 24" xfId="394" xr:uid="{00000000-0005-0000-0000-0000B4000000}"/>
    <cellStyle name="Comma 2 24 2" xfId="587" xr:uid="{00000000-0005-0000-0000-0000B5000000}"/>
    <cellStyle name="Comma 2 24 2 2" xfId="1613" xr:uid="{3D7E0540-9800-41E0-9428-B26231F73C04}"/>
    <cellStyle name="Comma 2 24 2 3" xfId="1124" xr:uid="{672C6E80-9A34-4333-8386-2BFCFE97082F}"/>
    <cellStyle name="Comma 2 24 3" xfId="1458" xr:uid="{1885F499-CCE0-4277-9D57-07EBB65B1FB8}"/>
    <cellStyle name="Comma 2 24 4" xfId="969" xr:uid="{B9AB6ACE-70C6-469B-A726-E3E6207B3BFD}"/>
    <cellStyle name="Comma 2 3" xfId="32" xr:uid="{00000000-0005-0000-0000-0000B6000000}"/>
    <cellStyle name="Comma 2 3 2" xfId="87" xr:uid="{00000000-0005-0000-0000-0000B7000000}"/>
    <cellStyle name="Comma 2 3 2 2" xfId="644" xr:uid="{00000000-0005-0000-0000-0000B8000000}"/>
    <cellStyle name="Comma 2 3 2 2 2" xfId="1670" xr:uid="{9E51AFCE-DE2F-44A0-8C12-9A2081652FDD}"/>
    <cellStyle name="Comma 2 3 2 2 3" xfId="1181" xr:uid="{BA5F396E-DEDA-4A96-8E8F-74565579B246}"/>
    <cellStyle name="Comma 2 3 2 3" xfId="480" xr:uid="{00000000-0005-0000-0000-0000B9000000}"/>
    <cellStyle name="Comma 2 3 2 3 2" xfId="1513" xr:uid="{860B6C34-6622-4349-B0D9-59C4027D0E04}"/>
    <cellStyle name="Comma 2 3 2 3 3" xfId="1024" xr:uid="{8E8D928A-CA95-44C0-83B8-8D8F7B89C828}"/>
    <cellStyle name="Comma 2 3 2 4" xfId="1282" xr:uid="{14AB1F91-B0B4-4479-A676-FFBA1F6FDC62}"/>
    <cellStyle name="Comma 2 3 2 5" xfId="793" xr:uid="{E5A4385C-C47F-4566-A769-000C3BBE1CF8}"/>
    <cellStyle name="Comma 2 3 3" xfId="537" xr:uid="{00000000-0005-0000-0000-0000BA000000}"/>
    <cellStyle name="Comma 2 3 3 2" xfId="1564" xr:uid="{3655BFE2-8716-41A5-9FEC-6EA4442D4810}"/>
    <cellStyle name="Comma 2 3 3 3" xfId="1075" xr:uid="{EE7B5886-3983-41F8-8AAE-3617C9D1C6F5}"/>
    <cellStyle name="Comma 2 3 4" xfId="273" xr:uid="{00000000-0005-0000-0000-0000BB000000}"/>
    <cellStyle name="Comma 2 3 4 2" xfId="1410" xr:uid="{39AB4391-FDBD-430E-8CA1-BFD127733645}"/>
    <cellStyle name="Comma 2 3 4 3" xfId="921" xr:uid="{24FEAFBC-D897-4FFA-8A6A-2C367EE9D082}"/>
    <cellStyle name="Comma 2 3 5" xfId="702" xr:uid="{00000000-0005-0000-0000-0000BC000000}"/>
    <cellStyle name="Comma 2 3 5 2" xfId="1723" xr:uid="{D524DBFA-D5C5-4268-94BE-8FC93E1D7AC1}"/>
    <cellStyle name="Comma 2 3 5 3" xfId="1234" xr:uid="{CEEC3AFA-4D3C-45DD-98E6-4652BAFDB7DF}"/>
    <cellStyle name="Comma 2 3 6" xfId="203" xr:uid="{00000000-0005-0000-0000-0000BD000000}"/>
    <cellStyle name="Comma 2 3 6 2" xfId="1361" xr:uid="{2D8E72EB-AFEA-4899-8A07-4C1FE7CFDB2D}"/>
    <cellStyle name="Comma 2 3 6 3" xfId="872" xr:uid="{98CD0FC2-2D57-4360-A455-AA605A968DE8}"/>
    <cellStyle name="Comma 2 3 7" xfId="1249" xr:uid="{AEB1E1B1-C280-4A1F-8D1A-E556E61662CF}"/>
    <cellStyle name="Comma 2 3 8" xfId="760" xr:uid="{BEB0EE04-FCAF-461F-AEF9-9DF2D8000746}"/>
    <cellStyle name="Comma 2 4" xfId="50" xr:uid="{00000000-0005-0000-0000-0000BE000000}"/>
    <cellStyle name="Comma 2 4 2" xfId="588" xr:uid="{00000000-0005-0000-0000-0000BF000000}"/>
    <cellStyle name="Comma 2 4 2 2" xfId="1614" xr:uid="{2A379DC7-6B5F-4CFD-8A41-275C2D2F760E}"/>
    <cellStyle name="Comma 2 4 2 3" xfId="1125" xr:uid="{F12E9994-869E-4708-9CA9-8669FE62A311}"/>
    <cellStyle name="Comma 2 4 3" xfId="397" xr:uid="{00000000-0005-0000-0000-0000C0000000}"/>
    <cellStyle name="Comma 2 4 3 2" xfId="1459" xr:uid="{F1FC83DA-C763-4F4D-879F-3C17A4F295C7}"/>
    <cellStyle name="Comma 2 4 3 3" xfId="970" xr:uid="{F2C0C0D4-F9E6-4865-A60E-C2F964B5258C}"/>
    <cellStyle name="Comma 2 4 4" xfId="1259" xr:uid="{AC6CEF36-05B0-4BD9-87A7-C9B9CB8B9F5A}"/>
    <cellStyle name="Comma 2 4 5" xfId="770" xr:uid="{84EDB201-E813-43AD-90D5-8659688F69EB}"/>
    <cellStyle name="Comma 2 5" xfId="33" xr:uid="{00000000-0005-0000-0000-0000C1000000}"/>
    <cellStyle name="Comma 2 5 2" xfId="1250" xr:uid="{569A1685-8464-4F25-9282-E5B71160551D}"/>
    <cellStyle name="Comma 2 5 3" xfId="761" xr:uid="{23B2EB91-7BCC-4B65-B98A-E2BFCAE50D8C}"/>
    <cellStyle name="Comma 2 6" xfId="748" xr:uid="{00000000-0005-0000-0000-0000C2000000}"/>
    <cellStyle name="Comma 2 6 2" xfId="1725" xr:uid="{84D36F90-5D7C-4AEF-AE2C-FAA8A1AB3DBD}"/>
    <cellStyle name="Comma 2 6 3" xfId="1236" xr:uid="{185FAA7B-8883-49C9-8D5D-CEE1478E5421}"/>
    <cellStyle name="Comma 2 7" xfId="9" xr:uid="{00000000-0005-0000-0000-0000C3000000}"/>
    <cellStyle name="Comma 2 9 4" xfId="435" xr:uid="{00000000-0005-0000-0000-0000C4000000}"/>
    <cellStyle name="Comma 20" xfId="26" xr:uid="{00000000-0005-0000-0000-0000C5000000}"/>
    <cellStyle name="Comma 20 2" xfId="1245" xr:uid="{2FD7DF9A-1FB4-40F2-A712-0225A9A611FB}"/>
    <cellStyle name="Comma 20 3" xfId="756" xr:uid="{02193C6E-F563-46EB-8F95-C59538E6EB2A}"/>
    <cellStyle name="Comma 21" xfId="1241" xr:uid="{16B4B332-5E6D-4DCC-BA12-715D0CD0AD8E}"/>
    <cellStyle name="Comma 22" xfId="1240" xr:uid="{3A428CAB-B4CB-4A6B-81BB-EAE0E4940AEC}"/>
    <cellStyle name="Comma 23" xfId="1730" xr:uid="{A83492FC-4E23-41A4-8309-065C4495D6FE}"/>
    <cellStyle name="Comma 24" xfId="1729" xr:uid="{64520B34-4BDB-4CCE-827F-9CB9EC318530}"/>
    <cellStyle name="Comma 3" xfId="10" xr:uid="{00000000-0005-0000-0000-0000C6000000}"/>
    <cellStyle name="Comma 3 10" xfId="490" xr:uid="{00000000-0005-0000-0000-0000C7000000}"/>
    <cellStyle name="Comma 3 10 2" xfId="398" xr:uid="{00000000-0005-0000-0000-0000C8000000}"/>
    <cellStyle name="Comma 3 10 2 2" xfId="589" xr:uid="{00000000-0005-0000-0000-0000C9000000}"/>
    <cellStyle name="Comma 3 10 2 2 2" xfId="1615" xr:uid="{4DEDD59E-BD00-4E4F-AE21-079803B98D86}"/>
    <cellStyle name="Comma 3 10 2 2 3" xfId="1126" xr:uid="{52BDEF2C-9C69-4243-9661-FF7FC543FB70}"/>
    <cellStyle name="Comma 3 10 2 3" xfId="1460" xr:uid="{CC135AC1-B875-44F3-8ED9-DD8BC3AACDF7}"/>
    <cellStyle name="Comma 3 10 2 4" xfId="971" xr:uid="{DA732199-4A6B-4F33-9E79-260C3163477E}"/>
    <cellStyle name="Comma 3 10 3" xfId="651" xr:uid="{00000000-0005-0000-0000-0000CA000000}"/>
    <cellStyle name="Comma 3 10 3 2" xfId="1677" xr:uid="{2C266B12-0352-4548-948D-656EB5159452}"/>
    <cellStyle name="Comma 3 10 3 3" xfId="1188" xr:uid="{2633A2D3-5EAF-4F47-A3F6-98FF05506F18}"/>
    <cellStyle name="Comma 3 10 4" xfId="1520" xr:uid="{8D21DD5D-6AB2-40FD-A61B-2B2EEBF6F269}"/>
    <cellStyle name="Comma 3 10 5" xfId="1031" xr:uid="{408E1746-4A8B-4F7A-90F2-7E45C2680BE7}"/>
    <cellStyle name="Comma 3 11" xfId="102" xr:uid="{00000000-0005-0000-0000-0000CB000000}"/>
    <cellStyle name="Comma 3 11 2" xfId="1291" xr:uid="{DD47AED8-6B63-4244-88B3-15250D44574A}"/>
    <cellStyle name="Comma 3 11 3" xfId="802" xr:uid="{74CCE651-5DCD-440E-910A-BC8A0D0983A7}"/>
    <cellStyle name="Comma 3 12" xfId="434" xr:uid="{00000000-0005-0000-0000-0000CC000000}"/>
    <cellStyle name="Comma 3 13" xfId="1242" xr:uid="{0BB86766-A04D-464A-BDBC-E0A87F6E35B3}"/>
    <cellStyle name="Comma 3 14" xfId="753" xr:uid="{051640B1-24EB-4868-AADF-0F8844FA6C48}"/>
    <cellStyle name="Comma 3 15" xfId="240" xr:uid="{00000000-0005-0000-0000-0000CD000000}"/>
    <cellStyle name="Comma 3 15 2" xfId="262" xr:uid="{00000000-0005-0000-0000-0000CE000000}"/>
    <cellStyle name="Comma 3 15 2 2" xfId="528" xr:uid="{00000000-0005-0000-0000-0000CF000000}"/>
    <cellStyle name="Comma 3 15 2 2 2" xfId="1556" xr:uid="{F08368EF-A0AC-4414-9DC9-86D5A55E54F6}"/>
    <cellStyle name="Comma 3 15 2 2 3" xfId="1067" xr:uid="{F3F33F8C-22DF-40D3-8451-793133C73B24}"/>
    <cellStyle name="Comma 3 15 2 3" xfId="1403" xr:uid="{4C0259F1-C0DA-4247-A88C-0DCF48EAA24E}"/>
    <cellStyle name="Comma 3 15 2 4" xfId="914" xr:uid="{F7F5718E-8915-4098-8B40-3E07F0FB4633}"/>
    <cellStyle name="Comma 3 15 3" xfId="514" xr:uid="{00000000-0005-0000-0000-0000D0000000}"/>
    <cellStyle name="Comma 3 15 3 2" xfId="1542" xr:uid="{2B20A304-0D0F-4E71-ABA2-274910106938}"/>
    <cellStyle name="Comma 3 15 3 3" xfId="1053" xr:uid="{710C9F6B-08E9-4C08-8C37-5B0B3B34C857}"/>
    <cellStyle name="Comma 3 15 4" xfId="1389" xr:uid="{F6B47F8F-EA70-494F-98E8-C32587BE3A46}"/>
    <cellStyle name="Comma 3 15 5" xfId="900" xr:uid="{090635D3-E316-4449-89CD-E0C202AEBC5B}"/>
    <cellStyle name="Comma 3 2" xfId="88" xr:uid="{00000000-0005-0000-0000-0000D1000000}"/>
    <cellStyle name="Comma 3 2 10" xfId="1283" xr:uid="{6EB8CC17-4E56-41C4-B36E-5E1E2E53EA8D}"/>
    <cellStyle name="Comma 3 2 11" xfId="794" xr:uid="{50177B78-06B8-4501-96EE-55E73137D7EF}"/>
    <cellStyle name="Comma 3 2 2" xfId="279" xr:uid="{00000000-0005-0000-0000-0000D2000000}"/>
    <cellStyle name="Comma 3 2 2 2" xfId="544" xr:uid="{00000000-0005-0000-0000-0000D3000000}"/>
    <cellStyle name="Comma 3 2 2 2 2" xfId="1571" xr:uid="{A6245A58-B137-4289-BB5D-FEC943075192}"/>
    <cellStyle name="Comma 3 2 2 2 3" xfId="1082" xr:uid="{EE0B9CCD-7391-4A7D-B0F6-F7EC5632C688}"/>
    <cellStyle name="Comma 3 2 2 3" xfId="1416" xr:uid="{4A612498-DFD0-4C4C-9309-887885F89C4B}"/>
    <cellStyle name="Comma 3 2 2 4" xfId="927" xr:uid="{73D183E4-37F7-4456-A837-D459EC7122C9}"/>
    <cellStyle name="Comma 3 2 3" xfId="364" xr:uid="{00000000-0005-0000-0000-0000D4000000}"/>
    <cellStyle name="Comma 3 2 3 2" xfId="577" xr:uid="{00000000-0005-0000-0000-0000D5000000}"/>
    <cellStyle name="Comma 3 2 3 2 2" xfId="1603" xr:uid="{3D3B3F2C-5AEF-4C10-916A-B2CC14AF60A2}"/>
    <cellStyle name="Comma 3 2 3 2 3" xfId="1114" xr:uid="{3A2E6DF7-74F3-4E21-93E4-C2CCEADDFFFB}"/>
    <cellStyle name="Comma 3 2 3 3" xfId="1448" xr:uid="{66801DC7-F4DE-4F34-B551-2A36792D11DC}"/>
    <cellStyle name="Comma 3 2 3 4" xfId="959" xr:uid="{CC1E5211-0508-4F35-91C6-5D7DD85C6D1D}"/>
    <cellStyle name="Comma 3 2 4" xfId="412" xr:uid="{00000000-0005-0000-0000-0000D6000000}"/>
    <cellStyle name="Comma 3 2 4 2" xfId="600" xr:uid="{00000000-0005-0000-0000-0000D7000000}"/>
    <cellStyle name="Comma 3 2 4 2 2" xfId="1626" xr:uid="{6D4EAF38-25EF-4EBB-A00C-8AC5EDDF2A39}"/>
    <cellStyle name="Comma 3 2 4 2 3" xfId="1137" xr:uid="{56D82015-FFC7-4AE8-9FCC-5592F7CBB92F}"/>
    <cellStyle name="Comma 3 2 4 3" xfId="1470" xr:uid="{419E1450-504B-4DDE-BB46-DFE5E5B37B3F}"/>
    <cellStyle name="Comma 3 2 4 4" xfId="981" xr:uid="{43074F29-78EC-41D0-90E2-165B1A083F79}"/>
    <cellStyle name="Comma 3 2 5" xfId="543" xr:uid="{00000000-0005-0000-0000-0000D8000000}"/>
    <cellStyle name="Comma 3 2 5 2" xfId="1570" xr:uid="{86F43D64-74DD-417E-B61B-24BA32353C1C}"/>
    <cellStyle name="Comma 3 2 5 3" xfId="1081" xr:uid="{6E470C18-FF7F-4F3B-AD0D-5E52B44F6C3C}"/>
    <cellStyle name="Comma 3 2 6" xfId="488" xr:uid="{00000000-0005-0000-0000-0000D9000000}"/>
    <cellStyle name="Comma 3 2 6 2" xfId="650" xr:uid="{00000000-0005-0000-0000-0000DA000000}"/>
    <cellStyle name="Comma 3 2 6 2 2" xfId="1676" xr:uid="{1F162A9D-0FB5-427E-BF43-C9DB1EA83229}"/>
    <cellStyle name="Comma 3 2 6 2 3" xfId="1187" xr:uid="{C649F333-BA99-44A6-A262-3835C95FA6C0}"/>
    <cellStyle name="Comma 3 2 6 3" xfId="1519" xr:uid="{A228EAB9-15FC-453E-9C11-D70A2AA7D2AB}"/>
    <cellStyle name="Comma 3 2 6 4" xfId="1030" xr:uid="{5F1F6727-41E1-4671-BBB0-20C70BFFAE7D}"/>
    <cellStyle name="Comma 3 2 7" xfId="278" xr:uid="{00000000-0005-0000-0000-0000DB000000}"/>
    <cellStyle name="Comma 3 2 7 2" xfId="1415" xr:uid="{B97E5524-1E25-4BFE-BA0A-ED1184B4AA35}"/>
    <cellStyle name="Comma 3 2 7 3" xfId="926" xr:uid="{619FB22F-85FF-4C5D-A8A7-EB717C582360}"/>
    <cellStyle name="Comma 3 2 8" xfId="207" xr:uid="{00000000-0005-0000-0000-0000DC000000}"/>
    <cellStyle name="Comma 3 2 8 2" xfId="1364" xr:uid="{3752FBCD-9F9E-49E2-B355-2F9611268BB3}"/>
    <cellStyle name="Comma 3 2 8 3" xfId="875" xr:uid="{DDB828E7-0EDE-434D-8B21-3C54296803FE}"/>
    <cellStyle name="Comma 3 2 9" xfId="138" xr:uid="{00000000-0005-0000-0000-0000DD000000}"/>
    <cellStyle name="Comma 3 3" xfId="89" xr:uid="{00000000-0005-0000-0000-0000DE000000}"/>
    <cellStyle name="Comma 3 3 2" xfId="483" xr:uid="{00000000-0005-0000-0000-0000DF000000}"/>
    <cellStyle name="Comma 3 3 2 2" xfId="646" xr:uid="{00000000-0005-0000-0000-0000E0000000}"/>
    <cellStyle name="Comma 3 3 2 2 2" xfId="1672" xr:uid="{A610CD35-2D61-44EF-8E57-1EFEBCBC88EF}"/>
    <cellStyle name="Comma 3 3 2 2 3" xfId="1183" xr:uid="{7C09E7EF-F5E7-4BA3-84F5-1114BC8E7183}"/>
    <cellStyle name="Comma 3 3 2 3" xfId="1515" xr:uid="{946C34DE-3B38-4C4B-BD11-E117AE9C52DD}"/>
    <cellStyle name="Comma 3 3 2 4" xfId="1026" xr:uid="{6C35153B-576D-4391-82A8-12033DAAC26F}"/>
    <cellStyle name="Comma 3 3 3" xfId="545" xr:uid="{00000000-0005-0000-0000-0000E1000000}"/>
    <cellStyle name="Comma 3 3 3 2" xfId="1572" xr:uid="{BEF8E7FF-23F7-4E48-9593-1DA93040FD80}"/>
    <cellStyle name="Comma 3 3 3 3" xfId="1083" xr:uid="{B7A621CE-6D1C-4454-B223-FCD907AB58BA}"/>
    <cellStyle name="Comma 3 3 4" xfId="671" xr:uid="{00000000-0005-0000-0000-0000E2000000}"/>
    <cellStyle name="Comma 3 3 4 2" xfId="1693" xr:uid="{7DD9FC24-091A-4F39-85F7-6DB08C7BDE0D}"/>
    <cellStyle name="Comma 3 3 4 3" xfId="1204" xr:uid="{392340D7-33F8-4854-955D-41A3137BF0E1}"/>
    <cellStyle name="Comma 3 3 5" xfId="280" xr:uid="{00000000-0005-0000-0000-0000E3000000}"/>
    <cellStyle name="Comma 3 3 5 2" xfId="1417" xr:uid="{A764D651-D355-4B61-A3EA-C9E36B895193}"/>
    <cellStyle name="Comma 3 3 5 3" xfId="928" xr:uid="{244259C3-3908-498B-A9B1-65651F3253E5}"/>
    <cellStyle name="Comma 3 3 6" xfId="1284" xr:uid="{99C6E100-C2BF-4CDA-8712-881BF47910A2}"/>
    <cellStyle name="Comma 3 3 7" xfId="795" xr:uid="{3C6500A6-3A4A-44C3-9B37-6718F6180B0D}"/>
    <cellStyle name="Comma 3 4" xfId="70" xr:uid="{00000000-0005-0000-0000-0000E4000000}"/>
    <cellStyle name="Comma 3 4 2" xfId="542" xr:uid="{00000000-0005-0000-0000-0000E5000000}"/>
    <cellStyle name="Comma 3 4 2 2" xfId="1569" xr:uid="{7FE5AC52-90C6-400B-9684-3EA33069FABE}"/>
    <cellStyle name="Comma 3 4 2 3" xfId="1080" xr:uid="{26BD9E96-885F-49C4-974D-50BA6A74A183}"/>
    <cellStyle name="Comma 3 4 3" xfId="392" xr:uid="{00000000-0005-0000-0000-0000E6000000}"/>
    <cellStyle name="Comma 3 4 3 2" xfId="586" xr:uid="{00000000-0005-0000-0000-0000E7000000}"/>
    <cellStyle name="Comma 3 4 3 2 2" xfId="1612" xr:uid="{B56FCA7A-8C0F-4ECB-8A3C-93B41442135E}"/>
    <cellStyle name="Comma 3 4 3 2 3" xfId="1123" xr:uid="{9931D8A1-BBAB-4880-9567-7BCA798D93D5}"/>
    <cellStyle name="Comma 3 4 3 3" xfId="1457" xr:uid="{E3DB998D-9DFF-4487-9F76-44B14F535FB1}"/>
    <cellStyle name="Comma 3 4 3 4" xfId="968" xr:uid="{B80B514E-CAE3-4A1B-8349-BD600D116AB6}"/>
    <cellStyle name="Comma 3 4 4" xfId="678" xr:uid="{00000000-0005-0000-0000-0000E8000000}"/>
    <cellStyle name="Comma 3 4 4 2" xfId="1700" xr:uid="{F5A2E2EC-4E33-4EFE-974E-815F6F91F338}"/>
    <cellStyle name="Comma 3 4 4 3" xfId="1211" xr:uid="{3D509710-1446-4FA5-ACBF-6F95B0E54B90}"/>
    <cellStyle name="Comma 3 4 5" xfId="277" xr:uid="{00000000-0005-0000-0000-0000E9000000}"/>
    <cellStyle name="Comma 3 4 5 2" xfId="1414" xr:uid="{56382B56-81AE-476B-89D2-25B3C533D207}"/>
    <cellStyle name="Comma 3 4 5 3" xfId="925" xr:uid="{AA14E1FF-3318-4ED6-9654-449265FC4F75}"/>
    <cellStyle name="Comma 3 4 6" xfId="1271" xr:uid="{99C7FCA1-D48E-4D5D-A2E8-9C545A3CAE86}"/>
    <cellStyle name="Comma 3 4 7" xfId="782" xr:uid="{7D681653-D1CA-46E0-878E-B1747F376787}"/>
    <cellStyle name="Comma 3 5" xfId="36" xr:uid="{00000000-0005-0000-0000-0000EA000000}"/>
    <cellStyle name="Comma 3 5 2" xfId="565" xr:uid="{00000000-0005-0000-0000-0000EB000000}"/>
    <cellStyle name="Comma 3 5 2 2" xfId="1591" xr:uid="{F5E7713F-E51C-46BA-AFB2-414571345038}"/>
    <cellStyle name="Comma 3 5 2 3" xfId="1102" xr:uid="{5948FF4C-3CC0-4BC2-97EB-D8EBE015501B}"/>
    <cellStyle name="Comma 3 5 3" xfId="687" xr:uid="{00000000-0005-0000-0000-0000EC000000}"/>
    <cellStyle name="Comma 3 5 3 2" xfId="1709" xr:uid="{56D3078B-D46F-45C0-B7CA-AAAE7BED85C7}"/>
    <cellStyle name="Comma 3 5 3 3" xfId="1220" xr:uid="{653F9B11-A3CC-495F-B0A0-EFEBB6C34352}"/>
    <cellStyle name="Comma 3 5 4" xfId="346" xr:uid="{00000000-0005-0000-0000-0000ED000000}"/>
    <cellStyle name="Comma 3 5 4 2" xfId="1436" xr:uid="{D9AC3F97-6DEB-4626-8C1B-38139C9AE8F7}"/>
    <cellStyle name="Comma 3 5 4 3" xfId="947" xr:uid="{AE5D45DD-F913-450C-B7DC-0763781F610A}"/>
    <cellStyle name="Comma 3 5 5" xfId="1253" xr:uid="{BF4B6622-081D-47FC-9870-66B8460E6FA2}"/>
    <cellStyle name="Comma 3 5 6" xfId="764" xr:uid="{1A7ACB6C-F0C3-48D8-B376-0D3B923AF728}"/>
    <cellStyle name="Comma 3 6" xfId="373" xr:uid="{00000000-0005-0000-0000-0000EE000000}"/>
    <cellStyle name="Comma 3 6 2" xfId="582" xr:uid="{00000000-0005-0000-0000-0000EF000000}"/>
    <cellStyle name="Comma 3 6 2 2" xfId="1608" xr:uid="{91683FEC-9C76-4B4C-AF44-752EB23A376A}"/>
    <cellStyle name="Comma 3 6 2 3" xfId="1119" xr:uid="{679ABFCF-635F-4881-ACEE-8C542294C83E}"/>
    <cellStyle name="Comma 3 6 3" xfId="697" xr:uid="{00000000-0005-0000-0000-0000F0000000}"/>
    <cellStyle name="Comma 3 6 3 2" xfId="1719" xr:uid="{72DE3F35-95B2-4877-AC0A-B018AD9F401D}"/>
    <cellStyle name="Comma 3 6 3 3" xfId="1230" xr:uid="{F3895A22-1024-421D-B3A5-1015837978AD}"/>
    <cellStyle name="Comma 3 6 4" xfId="1453" xr:uid="{6C3EF1CC-7A11-4D6F-A0B0-3590E46068E8}"/>
    <cellStyle name="Comma 3 6 5" xfId="964" xr:uid="{3C200B4F-3732-42D9-9133-64F8440D5EE6}"/>
    <cellStyle name="Comma 3 7" xfId="497" xr:uid="{00000000-0005-0000-0000-0000F1000000}"/>
    <cellStyle name="Comma 3 7 2" xfId="1525" xr:uid="{389E03EA-E2AA-4698-938E-2A3882774E5A}"/>
    <cellStyle name="Comma 3 7 3" xfId="1036" xr:uid="{7523EBDC-45C7-4AC2-902D-4EF8E92B1D1B}"/>
    <cellStyle name="Comma 3 8" xfId="217" xr:uid="{00000000-0005-0000-0000-0000F2000000}"/>
    <cellStyle name="Comma 3 8 2" xfId="1373" xr:uid="{EE33D870-9A6C-4839-B9C2-41F87C3A0788}"/>
    <cellStyle name="Comma 3 8 3" xfId="884" xr:uid="{B48D0FD4-5A47-4C73-8F1D-B14790E86914}"/>
    <cellStyle name="Comma 3 9" xfId="177" xr:uid="{00000000-0005-0000-0000-0000F3000000}"/>
    <cellStyle name="Comma 3 9 2" xfId="1336" xr:uid="{4939F005-6670-4BBB-A682-C66546FB3F2E}"/>
    <cellStyle name="Comma 3 9 3" xfId="847" xr:uid="{8A003FA9-0E61-4BC5-A550-9544842523BE}"/>
    <cellStyle name="Comma 39 3" xfId="426" xr:uid="{00000000-0005-0000-0000-0000F4000000}"/>
    <cellStyle name="Comma 39 3 2" xfId="610" xr:uid="{00000000-0005-0000-0000-0000F5000000}"/>
    <cellStyle name="Comma 39 3 2 2" xfId="1636" xr:uid="{7DCD64FA-B0AB-4E92-AFEB-3CCA9742E3A4}"/>
    <cellStyle name="Comma 39 3 2 3" xfId="1147" xr:uid="{9C0B1CB6-BBFD-4C60-A3CD-9B78A5584033}"/>
    <cellStyle name="Comma 39 3 3" xfId="1480" xr:uid="{DDEF9F05-9EF4-4C5B-82C3-094D09C58681}"/>
    <cellStyle name="Comma 39 3 4" xfId="991" xr:uid="{ADB09A73-1EEC-4F0D-A3C8-0B2F870C9F51}"/>
    <cellStyle name="Comma 4" xfId="41" xr:uid="{00000000-0005-0000-0000-0000F6000000}"/>
    <cellStyle name="Comma 4 10" xfId="1255" xr:uid="{DCE9B297-6357-49AF-89A5-F1C538567E78}"/>
    <cellStyle name="Comma 4 11" xfId="766" xr:uid="{FD5A6F54-CD67-4B3C-9603-14CBE4F67CE2}"/>
    <cellStyle name="Comma 4 12" xfId="254" xr:uid="{00000000-0005-0000-0000-0000F7000000}"/>
    <cellStyle name="Comma 4 12 2" xfId="521" xr:uid="{00000000-0005-0000-0000-0000F8000000}"/>
    <cellStyle name="Comma 4 12 2 2" xfId="1549" xr:uid="{B028CE7E-A79C-4C22-808E-9067BEAD8E02}"/>
    <cellStyle name="Comma 4 12 2 3" xfId="1060" xr:uid="{595F0C26-640F-4DD0-AAB5-2572F066E720}"/>
    <cellStyle name="Comma 4 12 3" xfId="1396" xr:uid="{01A9FBEA-5286-4421-AAEB-C88D6BDCF9D8}"/>
    <cellStyle name="Comma 4 12 4" xfId="907" xr:uid="{E33E68CA-7D8B-48FA-91CD-8E8696AEC7A1}"/>
    <cellStyle name="Comma 4 13" xfId="424" xr:uid="{00000000-0005-0000-0000-0000F9000000}"/>
    <cellStyle name="Comma 4 13 2" xfId="609" xr:uid="{00000000-0005-0000-0000-0000FA000000}"/>
    <cellStyle name="Comma 4 13 2 2" xfId="1635" xr:uid="{D8A9FA73-1674-455E-9180-780C08E33BFB}"/>
    <cellStyle name="Comma 4 13 2 3" xfId="1146" xr:uid="{4C6A80D9-B408-44BB-8C3A-F8483CEA40D5}"/>
    <cellStyle name="Comma 4 13 3" xfId="1479" xr:uid="{A512077D-0BFE-4849-A563-FDA05A9268AE}"/>
    <cellStyle name="Comma 4 13 4" xfId="990" xr:uid="{D040F721-EAB4-4435-A072-F07EF5831EA2}"/>
    <cellStyle name="Comma 4 13 4 2" xfId="386" xr:uid="{00000000-0005-0000-0000-0000FB000000}"/>
    <cellStyle name="Comma 4 13 4 2 2" xfId="584" xr:uid="{00000000-0005-0000-0000-0000FC000000}"/>
    <cellStyle name="Comma 4 13 4 2 2 2" xfId="1610" xr:uid="{1CB6285C-238A-4C04-8CCF-1BD6CA738208}"/>
    <cellStyle name="Comma 4 13 4 2 2 3" xfId="1121" xr:uid="{059FF762-9481-4CCE-B875-0F5690DA4515}"/>
    <cellStyle name="Comma 4 13 4 2 3" xfId="1455" xr:uid="{2801E56D-F626-4C46-BA31-25D4EB1B9EFC}"/>
    <cellStyle name="Comma 4 13 4 2 4" xfId="966" xr:uid="{9250AA9C-53E9-459C-BEE0-C63DD669A22E}"/>
    <cellStyle name="Comma 4 14 2" xfId="444" xr:uid="{00000000-0005-0000-0000-0000FD000000}"/>
    <cellStyle name="Comma 4 14 2 2" xfId="621" xr:uid="{00000000-0005-0000-0000-0000FE000000}"/>
    <cellStyle name="Comma 4 14 2 2 2" xfId="1647" xr:uid="{FD2C22A2-039C-4215-BF59-EF437AF7C079}"/>
    <cellStyle name="Comma 4 14 2 2 3" xfId="1158" xr:uid="{D3D136FA-4938-469E-BEED-F0F2AAC4F24B}"/>
    <cellStyle name="Comma 4 14 2 3" xfId="1490" xr:uid="{75691F33-D51F-488A-A6F2-4034E65E0C80}"/>
    <cellStyle name="Comma 4 14 2 4" xfId="1001" xr:uid="{DC47A9AF-52BD-4863-9BF8-9F2FA93E6C24}"/>
    <cellStyle name="Comma 4 2" xfId="49" xr:uid="{00000000-0005-0000-0000-0000FF000000}"/>
    <cellStyle name="Comma 4 2 2" xfId="113" xr:uid="{00000000-0005-0000-0000-000000010000}"/>
    <cellStyle name="Comma 4 2 2 2" xfId="125" xr:uid="{00000000-0005-0000-0000-000001010000}"/>
    <cellStyle name="Comma 4 2 2 2 2" xfId="595" xr:uid="{00000000-0005-0000-0000-000002010000}"/>
    <cellStyle name="Comma 4 2 2 2 2 2" xfId="1621" xr:uid="{DAA25E87-122F-477F-8CC1-5D1B679FBFDE}"/>
    <cellStyle name="Comma 4 2 2 2 2 3" xfId="1132" xr:uid="{6CCDACF2-D17A-4BC3-8A40-41BCB43D3FD6}"/>
    <cellStyle name="Comma 4 2 2 2 3" xfId="1306" xr:uid="{777D5048-6EC2-4D65-8363-C523EC6B9587}"/>
    <cellStyle name="Comma 4 2 2 2 4" xfId="817" xr:uid="{5D5B8DD1-11F9-47A0-A672-D6187510E893}"/>
    <cellStyle name="Comma 4 2 2 3" xfId="679" xr:uid="{00000000-0005-0000-0000-000003010000}"/>
    <cellStyle name="Comma 4 2 2 3 2" xfId="1701" xr:uid="{7C8271E8-EA30-4053-8CF1-2AE196E53981}"/>
    <cellStyle name="Comma 4 2 2 3 3" xfId="1212" xr:uid="{74A55B0E-ADB5-4460-94CB-D72E19BD1766}"/>
    <cellStyle name="Comma 4 2 2 4" xfId="1298" xr:uid="{298892D3-1C23-4032-925F-DAC93BADD480}"/>
    <cellStyle name="Comma 4 2 2 5" xfId="809" xr:uid="{4175A52F-17C4-4E68-BA2C-B28816E90425}"/>
    <cellStyle name="Comma 4 2 3" xfId="440" xr:uid="{00000000-0005-0000-0000-000004010000}"/>
    <cellStyle name="Comma 4 2 3 2" xfId="618" xr:uid="{00000000-0005-0000-0000-000005010000}"/>
    <cellStyle name="Comma 4 2 3 2 2" xfId="1644" xr:uid="{7E92F0E6-D826-4323-AA13-4A6A1EAA1B1A}"/>
    <cellStyle name="Comma 4 2 3 2 3" xfId="1155" xr:uid="{954188A5-BE98-4FD0-89BF-F20ABAD781EF}"/>
    <cellStyle name="Comma 4 2 3 3" xfId="688" xr:uid="{00000000-0005-0000-0000-000006010000}"/>
    <cellStyle name="Comma 4 2 3 3 2" xfId="249" xr:uid="{00000000-0005-0000-0000-000007010000}"/>
    <cellStyle name="Comma 4 2 3 3 2 2" xfId="518" xr:uid="{00000000-0005-0000-0000-000008010000}"/>
    <cellStyle name="Comma 4 2 3 3 2 2 2" xfId="1546" xr:uid="{BE3B8340-2533-458D-AFA8-88375C4949E4}"/>
    <cellStyle name="Comma 4 2 3 3 2 2 3" xfId="1057" xr:uid="{A26B10FF-76E9-430A-880A-7BC34C22EDC6}"/>
    <cellStyle name="Comma 4 2 3 3 2 3" xfId="1393" xr:uid="{5D591586-EF33-4958-96D0-CDCFE8B2C4EB}"/>
    <cellStyle name="Comma 4 2 3 3 2 4" xfId="904" xr:uid="{2822A016-6F39-4671-BDE2-ED72F6A8BCAF}"/>
    <cellStyle name="Comma 4 2 3 3 3" xfId="1710" xr:uid="{50514186-8B41-4B3F-A538-F57B5E393111}"/>
    <cellStyle name="Comma 4 2 3 3 4" xfId="1221" xr:uid="{84E2BEA6-A120-48FD-94F0-7B13572076F3}"/>
    <cellStyle name="Comma 4 2 3 4" xfId="1487" xr:uid="{B9A9F944-3C87-40C1-8A28-A83F8A3E8031}"/>
    <cellStyle name="Comma 4 2 3 5" xfId="998" xr:uid="{1E931D15-6F37-4937-AD63-A95FAAA5D815}"/>
    <cellStyle name="Comma 4 2 4" xfId="547" xr:uid="{00000000-0005-0000-0000-000009010000}"/>
    <cellStyle name="Comma 4 2 4 2" xfId="698" xr:uid="{00000000-0005-0000-0000-00000A010000}"/>
    <cellStyle name="Comma 4 2 4 2 2" xfId="1720" xr:uid="{1A278033-C87A-4544-97E2-F6AD1A8F0222}"/>
    <cellStyle name="Comma 4 2 4 2 3" xfId="1231" xr:uid="{16C96A2A-C502-432F-BBA3-63EE42A0336D}"/>
    <cellStyle name="Comma 4 2 4 3" xfId="1574" xr:uid="{14AB08F6-9913-457A-9B08-35D3B35CCFEE}"/>
    <cellStyle name="Comma 4 2 4 4" xfId="1085" xr:uid="{7965A85F-7C5F-4F06-8734-4ABE603701D0}"/>
    <cellStyle name="Comma 4 2 5" xfId="282" xr:uid="{00000000-0005-0000-0000-00000B010000}"/>
    <cellStyle name="Comma 4 2 5 2" xfId="1419" xr:uid="{FCD863DD-15DD-449C-8F90-53906D449A9A}"/>
    <cellStyle name="Comma 4 2 5 3" xfId="930" xr:uid="{5A8D145D-5166-4984-A935-957EE0CDEBB0}"/>
    <cellStyle name="Comma 4 2 6" xfId="672" xr:uid="{00000000-0005-0000-0000-00000C010000}"/>
    <cellStyle name="Comma 4 2 6 2" xfId="1694" xr:uid="{B5367E07-425B-4E3C-8FEE-834045E54C6F}"/>
    <cellStyle name="Comma 4 2 6 3" xfId="1205" xr:uid="{FED7045C-2BDA-4D53-AEF3-4E24BA9C6FD9}"/>
    <cellStyle name="Comma 4 2 7" xfId="111" xr:uid="{00000000-0005-0000-0000-00000D010000}"/>
    <cellStyle name="Comma 4 2 7 2" xfId="1297" xr:uid="{939FCC0F-8639-4301-92D1-323076F97967}"/>
    <cellStyle name="Comma 4 2 7 3" xfId="808" xr:uid="{CD08DD38-BDAA-480F-84DA-EE61F3E10970}"/>
    <cellStyle name="Comma 4 2 8" xfId="1258" xr:uid="{91991DB0-E8ED-4462-90E8-5CA0CCA0D632}"/>
    <cellStyle name="Comma 4 2 9" xfId="769" xr:uid="{F1A10BBC-6FC0-4148-98CB-CB5205B7B7BE}"/>
    <cellStyle name="Comma 4 26" xfId="251" xr:uid="{00000000-0005-0000-0000-00000E010000}"/>
    <cellStyle name="Comma 4 26 2" xfId="520" xr:uid="{00000000-0005-0000-0000-00000F010000}"/>
    <cellStyle name="Comma 4 26 2 2" xfId="1548" xr:uid="{647D726F-75EC-4F9A-8FED-D77E0987F92D}"/>
    <cellStyle name="Comma 4 26 2 3" xfId="1059" xr:uid="{B6D60328-846E-45B0-BD71-E5CC72B24118}"/>
    <cellStyle name="Comma 4 26 3" xfId="1395" xr:uid="{84876BBF-7681-4900-8C2C-10BB5E4C304E}"/>
    <cellStyle name="Comma 4 26 4" xfId="906" xr:uid="{F39A5015-E9DA-472B-AAF4-B7CDEEA2AD87}"/>
    <cellStyle name="Comma 4 27 2" xfId="225" xr:uid="{00000000-0005-0000-0000-000010010000}"/>
    <cellStyle name="Comma 4 27 2 2" xfId="505" xr:uid="{00000000-0005-0000-0000-000011010000}"/>
    <cellStyle name="Comma 4 27 2 2 2" xfId="1533" xr:uid="{6B68DFE1-4897-47CF-AE7E-E7E463745C6F}"/>
    <cellStyle name="Comma 4 27 2 2 3" xfId="1044" xr:uid="{B794CF64-AD06-49B1-AEAF-B7D35A659F90}"/>
    <cellStyle name="Comma 4 27 2 3" xfId="1381" xr:uid="{AAF81FC6-77EC-4586-8950-ABFF0A31E7F2}"/>
    <cellStyle name="Comma 4 27 2 4" xfId="892" xr:uid="{6B4230A9-59E1-4D59-A6A4-5849E6D4B9BC}"/>
    <cellStyle name="Comma 4 3" xfId="57" xr:uid="{00000000-0005-0000-0000-000012010000}"/>
    <cellStyle name="Comma 4 3 2" xfId="119" xr:uid="{00000000-0005-0000-0000-000013010000}"/>
    <cellStyle name="Comma 4 3 2 2" xfId="590" xr:uid="{00000000-0005-0000-0000-000014010000}"/>
    <cellStyle name="Comma 4 3 2 2 2" xfId="1616" xr:uid="{C2039D04-135E-4D15-A62B-8E0DA052EA1F}"/>
    <cellStyle name="Comma 4 3 2 2 3" xfId="1127" xr:uid="{96A4F922-0686-444C-A1F8-EE4229A2782B}"/>
    <cellStyle name="Comma 4 3 2 3" xfId="399" xr:uid="{00000000-0005-0000-0000-000015010000}"/>
    <cellStyle name="Comma 4 3 2 3 2" xfId="1461" xr:uid="{032A1001-9ECD-4D95-860F-2BEE92EF37E1}"/>
    <cellStyle name="Comma 4 3 2 3 3" xfId="972" xr:uid="{5EE3A39F-FADD-40CF-9433-92E70ABBD593}"/>
    <cellStyle name="Comma 4 3 2 4" xfId="695" xr:uid="{00000000-0005-0000-0000-000016010000}"/>
    <cellStyle name="Comma 4 3 2 4 2" xfId="1717" xr:uid="{D5031F70-1B45-4986-925A-F549515648E8}"/>
    <cellStyle name="Comma 4 3 2 4 3" xfId="1228" xr:uid="{DE131C57-EF66-467A-9420-3BC5DB3F7B36}"/>
    <cellStyle name="Comma 4 3 2 5" xfId="1301" xr:uid="{E19DA225-EF14-4520-BC2C-6A55168FBA35}"/>
    <cellStyle name="Comma 4 3 2 6" xfId="812" xr:uid="{B9EB5839-84BB-45CA-BA5B-5A35B6438A84}"/>
    <cellStyle name="Comma 4 3 3" xfId="546" xr:uid="{00000000-0005-0000-0000-000017010000}"/>
    <cellStyle name="Comma 4 3 3 2" xfId="1573" xr:uid="{AE69E1F0-1D2C-43D3-8E2A-4534E5FA6D84}"/>
    <cellStyle name="Comma 4 3 3 3" xfId="1084" xr:uid="{2A1F736D-5679-4E9B-BF87-0CFF1AE35B87}"/>
    <cellStyle name="Comma 4 3 4" xfId="281" xr:uid="{00000000-0005-0000-0000-000018010000}"/>
    <cellStyle name="Comma 4 3 4 2" xfId="1418" xr:uid="{D19E6B99-CA7E-4092-B7F4-578D42EE69D0}"/>
    <cellStyle name="Comma 4 3 4 3" xfId="929" xr:uid="{6BD33AFC-ABB7-4F0A-BBC4-DA665876BC97}"/>
    <cellStyle name="Comma 4 3 5" xfId="96" xr:uid="{00000000-0005-0000-0000-000019010000}"/>
    <cellStyle name="Comma 4 3 5 2" xfId="1289" xr:uid="{A71492F6-842C-44BE-AA75-0AE2A7CD08F5}"/>
    <cellStyle name="Comma 4 3 5 3" xfId="800" xr:uid="{CC3B1DC2-1A80-41BC-BDF0-4ECEB49C9BC2}"/>
    <cellStyle name="Comma 4 3 6" xfId="1263" xr:uid="{C4A68EDC-E691-477F-B613-B407B7633B95}"/>
    <cellStyle name="Comma 4 3 7" xfId="774" xr:uid="{6D73071C-0593-448E-AF9B-85DF62BDB767}"/>
    <cellStyle name="Comma 4 4" xfId="82" xr:uid="{00000000-0005-0000-0000-00001A010000}"/>
    <cellStyle name="Comma 4 4 2" xfId="568" xr:uid="{00000000-0005-0000-0000-00001B010000}"/>
    <cellStyle name="Comma 4 4 2 2" xfId="1594" xr:uid="{D26AD114-47B8-4354-9876-925B46D454C1}"/>
    <cellStyle name="Comma 4 4 2 3" xfId="1105" xr:uid="{C079C793-CABB-432F-A94C-F38D56DD48D6}"/>
    <cellStyle name="Comma 4 4 3" xfId="353" xr:uid="{00000000-0005-0000-0000-00001C010000}"/>
    <cellStyle name="Comma 4 4 3 2" xfId="1439" xr:uid="{42CAB838-9E3D-4273-BF80-39B336165866}"/>
    <cellStyle name="Comma 4 4 3 3" xfId="950" xr:uid="{27E37E00-ED02-4869-8ECE-04CDC684293E}"/>
    <cellStyle name="Comma 4 4 4" xfId="660" xr:uid="{00000000-0005-0000-0000-00001D010000}"/>
    <cellStyle name="Comma 4 4 4 2" xfId="1685" xr:uid="{B85B9AF2-010C-4EC5-BBCC-16CB30D1CA92}"/>
    <cellStyle name="Comma 4 4 4 3" xfId="1196" xr:uid="{20A821DE-0D2F-4AF6-93CB-10092F1A9860}"/>
    <cellStyle name="Comma 4 4 5" xfId="105" xr:uid="{00000000-0005-0000-0000-00001E010000}"/>
    <cellStyle name="Comma 4 4 5 2" xfId="1292" xr:uid="{D2295E48-8E9C-49D7-88A0-4D6558556C4E}"/>
    <cellStyle name="Comma 4 4 5 3" xfId="803" xr:uid="{C82AC01F-3D0B-459F-84E3-58F103146BC9}"/>
    <cellStyle name="Comma 4 4 6" xfId="1278" xr:uid="{0268C1BB-0559-4DDA-B753-238951E974D6}"/>
    <cellStyle name="Comma 4 4 7" xfId="789" xr:uid="{EA107215-0BBB-46E1-A626-1C135B20233E}"/>
    <cellStyle name="Comma 4 5" xfId="408" xr:uid="{00000000-0005-0000-0000-00001F010000}"/>
    <cellStyle name="Comma 4 5 2" xfId="596" xr:uid="{00000000-0005-0000-0000-000020010000}"/>
    <cellStyle name="Comma 4 5 2 2" xfId="1622" xr:uid="{08020099-3019-4D62-8232-D0AEC0E715DB}"/>
    <cellStyle name="Comma 4 5 2 3" xfId="1133" xr:uid="{D0B4215A-8E67-4EE6-BF36-AF9A3B6512FB}"/>
    <cellStyle name="Comma 4 5 3" xfId="1466" xr:uid="{45CE6A3A-526E-4F9E-A13D-BFFE95E1F3AC}"/>
    <cellStyle name="Comma 4 5 4" xfId="977" xr:uid="{AC1A7460-4517-4319-B952-03D309C49769}"/>
    <cellStyle name="Comma 4 5 9" xfId="189" xr:uid="{00000000-0005-0000-0000-000021010000}"/>
    <cellStyle name="Comma 4 5 9 2" xfId="1348" xr:uid="{256DA5C7-0B14-440E-9F58-5EB1410B7B0B}"/>
    <cellStyle name="Comma 4 5 9 3" xfId="859" xr:uid="{D8EB253D-CEC3-46AF-A001-196EE8136864}"/>
    <cellStyle name="Comma 4 6" xfId="525" xr:uid="{00000000-0005-0000-0000-000022010000}"/>
    <cellStyle name="Comma 4 6 2" xfId="1553" xr:uid="{2E59FAF0-98A5-4C84-872A-E8321DA9F68C}"/>
    <cellStyle name="Comma 4 6 3" xfId="1064" xr:uid="{D3B88F6B-21F5-4894-A463-88D8B6052D59}"/>
    <cellStyle name="Comma 4 7" xfId="258" xr:uid="{00000000-0005-0000-0000-000023010000}"/>
    <cellStyle name="Comma 4 7 2" xfId="1400" xr:uid="{E983F102-8692-4172-8EEE-E7E31EE60702}"/>
    <cellStyle name="Comma 4 7 3" xfId="911" xr:uid="{FADD0675-283F-4077-81A4-92D41A468A67}"/>
    <cellStyle name="Comma 4 8" xfId="183" xr:uid="{00000000-0005-0000-0000-000024010000}"/>
    <cellStyle name="Comma 4 8 2" xfId="1342" xr:uid="{A52A4F13-865C-43D5-A1A6-BDDFF4D5B056}"/>
    <cellStyle name="Comma 4 8 3" xfId="853" xr:uid="{2F9D5096-4BA8-49A4-AD2D-E1EE85C6AEBB}"/>
    <cellStyle name="Comma 4 9" xfId="95" xr:uid="{00000000-0005-0000-0000-000025010000}"/>
    <cellStyle name="Comma 4 9 2" xfId="1288" xr:uid="{1658689E-248A-4DE1-AF2D-4E1ED718B9B3}"/>
    <cellStyle name="Comma 4 9 3" xfId="799" xr:uid="{6333B727-47A3-4EFF-B732-96B75201AE2D}"/>
    <cellStyle name="Comma 5" xfId="39" xr:uid="{00000000-0005-0000-0000-000026010000}"/>
    <cellStyle name="Comma 5 10" xfId="662" xr:uid="{00000000-0005-0000-0000-000027010000}"/>
    <cellStyle name="Comma 5 10 2" xfId="1686" xr:uid="{EF966202-6803-4B3D-BDC0-8AB0F6F8CE6A}"/>
    <cellStyle name="Comma 5 10 3" xfId="1197" xr:uid="{3BCFC9BC-EA34-4C21-A18C-60DBFF94C9A8}"/>
    <cellStyle name="Comma 5 11" xfId="265" xr:uid="{00000000-0005-0000-0000-000028010000}"/>
    <cellStyle name="Comma 5 11 2" xfId="227" xr:uid="{00000000-0005-0000-0000-000029010000}"/>
    <cellStyle name="Comma 5 11 2 2" xfId="507" xr:uid="{00000000-0005-0000-0000-00002A010000}"/>
    <cellStyle name="Comma 5 11 2 2 2" xfId="1535" xr:uid="{DB2F8D0C-6EFE-4CAD-A46E-415335331C82}"/>
    <cellStyle name="Comma 5 11 2 2 3" xfId="1046" xr:uid="{0D9EECD0-7020-4D6D-9DFB-00035484C014}"/>
    <cellStyle name="Comma 5 11 2 3" xfId="1383" xr:uid="{AC95A51A-5EF8-4D19-BB6D-B403A44D1E23}"/>
    <cellStyle name="Comma 5 11 2 4" xfId="894" xr:uid="{B82FDB3E-B280-48DC-A6FA-9B10BEC030D9}"/>
    <cellStyle name="Comma 5 11 3" xfId="530" xr:uid="{00000000-0005-0000-0000-00002B010000}"/>
    <cellStyle name="Comma 5 11 3 2" xfId="1558" xr:uid="{0E578CC1-4F51-40FB-BDBC-784A32DD64AA}"/>
    <cellStyle name="Comma 5 11 3 3" xfId="1069" xr:uid="{021089FF-6894-47E0-A5F0-2E13499435E2}"/>
    <cellStyle name="Comma 5 11 4" xfId="1405" xr:uid="{92CC7419-47BB-40CD-93FB-A0D443A37347}"/>
    <cellStyle name="Comma 5 11 5" xfId="916" xr:uid="{46195FC5-D148-4BA6-8410-AA474B995D50}"/>
    <cellStyle name="Comma 5 12" xfId="161" xr:uid="{00000000-0005-0000-0000-00002C010000}"/>
    <cellStyle name="Comma 5 12 2" xfId="1325" xr:uid="{1BFB56B1-E7A6-474B-9559-27C78FDB4997}"/>
    <cellStyle name="Comma 5 12 3" xfId="836" xr:uid="{6A529B71-B169-4866-815B-59A67CD419FA}"/>
    <cellStyle name="Comma 5 13" xfId="703" xr:uid="{00000000-0005-0000-0000-00002D010000}"/>
    <cellStyle name="Comma 5 13 2" xfId="1724" xr:uid="{3A3BD8FE-2ED6-4B16-A643-269EC10F8F95}"/>
    <cellStyle name="Comma 5 13 3" xfId="1235" xr:uid="{920EDFA9-60A9-4730-A6BB-540483E0A424}"/>
    <cellStyle name="Comma 5 14" xfId="1254" xr:uid="{03080198-7EB0-4F4B-ABCF-AB3650168D3C}"/>
    <cellStyle name="Comma 5 15" xfId="765" xr:uid="{CFA44275-33C8-4149-A3C2-104C857BE771}"/>
    <cellStyle name="Comma 5 2" xfId="127" xr:uid="{00000000-0005-0000-0000-00002E010000}"/>
    <cellStyle name="Comma 5 2 2" xfId="284" xr:uid="{00000000-0005-0000-0000-00002F010000}"/>
    <cellStyle name="Comma 5 2 2 2" xfId="549" xr:uid="{00000000-0005-0000-0000-000030010000}"/>
    <cellStyle name="Comma 5 2 2 2 2" xfId="1576" xr:uid="{50618B16-5113-4FC1-8312-2DFD30FF7A1A}"/>
    <cellStyle name="Comma 5 2 2 2 3" xfId="1087" xr:uid="{A56E2C76-42F5-405A-8001-75B79A00ECCF}"/>
    <cellStyle name="Comma 5 2 2 3" xfId="1421" xr:uid="{6B9C48B7-A70C-4B3F-AF6B-49B39EB3A170}"/>
    <cellStyle name="Comma 5 2 2 4" xfId="932" xr:uid="{0DC69011-7618-487B-AFF1-F936300615AA}"/>
    <cellStyle name="Comma 5 2 3" xfId="356" xr:uid="{00000000-0005-0000-0000-000031010000}"/>
    <cellStyle name="Comma 5 2 3 2" xfId="571" xr:uid="{00000000-0005-0000-0000-000032010000}"/>
    <cellStyle name="Comma 5 2 3 2 2" xfId="1597" xr:uid="{CA6CC637-8863-44A2-AB30-A658937258F7}"/>
    <cellStyle name="Comma 5 2 3 2 3" xfId="1108" xr:uid="{4D4C8801-7DD3-4151-8E7D-261919BCC254}"/>
    <cellStyle name="Comma 5 2 3 3" xfId="1442" xr:uid="{4725F0D6-2564-4DD3-9BB0-E144FCA6BCC3}"/>
    <cellStyle name="Comma 5 2 3 4" xfId="953" xr:uid="{F492F86F-3DBF-4A4B-9E09-82F90F90B1B0}"/>
    <cellStyle name="Comma 5 2 4" xfId="526" xr:uid="{00000000-0005-0000-0000-000033010000}"/>
    <cellStyle name="Comma 5 2 4 2" xfId="235" xr:uid="{00000000-0005-0000-0000-000034010000}"/>
    <cellStyle name="Comma 5 2 4 2 2" xfId="513" xr:uid="{00000000-0005-0000-0000-000035010000}"/>
    <cellStyle name="Comma 5 2 4 2 2 2" xfId="1541" xr:uid="{102AC08C-F6A4-4261-82F5-B7B3701D5879}"/>
    <cellStyle name="Comma 5 2 4 2 2 3" xfId="1052" xr:uid="{12FE7234-22A1-44E2-B67E-29F8CB6F489A}"/>
    <cellStyle name="Comma 5 2 4 2 3" xfId="1388" xr:uid="{FA0FF129-D8BE-46A7-8F81-8B2AF862A8DB}"/>
    <cellStyle name="Comma 5 2 4 2 4" xfId="899" xr:uid="{64EE09EC-6E68-4C29-9E12-15287E7A6943}"/>
    <cellStyle name="Comma 5 2 4 3" xfId="1554" xr:uid="{807E48C3-D1DA-48B9-BD09-BDDB267CE1B5}"/>
    <cellStyle name="Comma 5 2 4 4" xfId="1065" xr:uid="{EB026ADF-A381-457F-A371-4C2F17CFF42E}"/>
    <cellStyle name="Comma 5 2 5" xfId="259" xr:uid="{00000000-0005-0000-0000-000036010000}"/>
    <cellStyle name="Comma 5 2 5 2" xfId="1401" xr:uid="{4DC18907-A39E-4A61-B57F-1DA90CA17644}"/>
    <cellStyle name="Comma 5 2 5 3" xfId="912" xr:uid="{4663DD23-466E-44FD-919A-05E268452DE2}"/>
    <cellStyle name="Comma 5 2 6" xfId="210" xr:uid="{00000000-0005-0000-0000-000037010000}"/>
    <cellStyle name="Comma 5 2 6 2" xfId="1367" xr:uid="{7C7591B2-0710-4BA0-8FED-E5947AA2F3A8}"/>
    <cellStyle name="Comma 5 2 6 3" xfId="878" xr:uid="{75812144-A716-4A95-9C54-6CCFB7086B56}"/>
    <cellStyle name="Comma 5 2 7" xfId="1308" xr:uid="{A13098F8-B480-44B6-AC5C-D63055B08155}"/>
    <cellStyle name="Comma 5 2 8" xfId="819" xr:uid="{857F5099-6E60-41D4-9A26-C1C503D07A80}"/>
    <cellStyle name="Comma 5 3" xfId="84" xr:uid="{00000000-0005-0000-0000-000038010000}"/>
    <cellStyle name="Comma 5 3 2" xfId="389" xr:uid="{00000000-0005-0000-0000-000039010000}"/>
    <cellStyle name="Comma 5 3 2 2" xfId="585" xr:uid="{00000000-0005-0000-0000-00003A010000}"/>
    <cellStyle name="Comma 5 3 2 2 2" xfId="1611" xr:uid="{6527B77E-8FA2-4DB9-8195-53660E6143F6}"/>
    <cellStyle name="Comma 5 3 2 2 3" xfId="1122" xr:uid="{82360211-79B8-42E1-8A7C-F55D3187E510}"/>
    <cellStyle name="Comma 5 3 2 3" xfId="1456" xr:uid="{E742625C-4C0E-40E3-9206-BF111C13AA01}"/>
    <cellStyle name="Comma 5 3 2 4" xfId="967" xr:uid="{3A3A55A9-B5D7-4387-916B-EF177A5BC2DA}"/>
    <cellStyle name="Comma 5 3 3" xfId="548" xr:uid="{00000000-0005-0000-0000-00003B010000}"/>
    <cellStyle name="Comma 5 3 3 2" xfId="1575" xr:uid="{0E14EE17-D620-4576-8A38-1566A46B483C}"/>
    <cellStyle name="Comma 5 3 3 3" xfId="1086" xr:uid="{A2A9A167-6534-4530-A4D1-A137B076FE75}"/>
    <cellStyle name="Comma 5 3 4" xfId="283" xr:uid="{00000000-0005-0000-0000-00003C010000}"/>
    <cellStyle name="Comma 5 3 4 2" xfId="1420" xr:uid="{00E99304-0796-4065-91D9-B98A3B62419D}"/>
    <cellStyle name="Comma 5 3 4 3" xfId="931" xr:uid="{8B2E31CD-7527-4746-9F8F-C1764D5E56E0}"/>
    <cellStyle name="Comma 5 3 5" xfId="124" xr:uid="{00000000-0005-0000-0000-00003D010000}"/>
    <cellStyle name="Comma 5 3 5 2" xfId="1305" xr:uid="{75240271-5632-4EA5-B77B-30658A0ECDB2}"/>
    <cellStyle name="Comma 5 3 5 3" xfId="816" xr:uid="{99271364-C9A4-4A0B-BD9B-A794B73EF92A}"/>
    <cellStyle name="Comma 5 3 6" xfId="1280" xr:uid="{A6942FD9-44BF-4C77-8E53-9F65624C312D}"/>
    <cellStyle name="Comma 5 3 7" xfId="791" xr:uid="{3850EBA4-84CF-4C46-9BCF-6C8E464AE1DD}"/>
    <cellStyle name="Comma 5 4" xfId="148" xr:uid="{00000000-0005-0000-0000-00003E010000}"/>
    <cellStyle name="Comma 5 4 2" xfId="574" xr:uid="{00000000-0005-0000-0000-00003F010000}"/>
    <cellStyle name="Comma 5 4 2 2" xfId="1600" xr:uid="{D8BFD607-CD40-40AD-A41A-8DD4E8E015BB}"/>
    <cellStyle name="Comma 5 4 2 3" xfId="1111" xr:uid="{9B5D6948-FD89-4E9E-8EBE-8446B869C5D5}"/>
    <cellStyle name="Comma 5 4 3" xfId="359" xr:uid="{00000000-0005-0000-0000-000040010000}"/>
    <cellStyle name="Comma 5 4 3 2" xfId="1445" xr:uid="{CCED61DD-1CAB-4116-8E46-E2917646CF24}"/>
    <cellStyle name="Comma 5 4 3 3" xfId="956" xr:uid="{9BE8EBD1-2236-4234-A782-14B2139649A3}"/>
    <cellStyle name="Comma 5 4 4" xfId="1318" xr:uid="{43508E17-C800-4C5E-AFB0-3A0B5ECE039F}"/>
    <cellStyle name="Comma 5 4 5" xfId="829" xr:uid="{4C0ED36A-7F7C-4AE4-9222-0694B4F33E99}"/>
    <cellStyle name="Comma 5 5" xfId="442" xr:uid="{00000000-0005-0000-0000-000041010000}"/>
    <cellStyle name="Comma 5 5 2" xfId="619" xr:uid="{00000000-0005-0000-0000-000042010000}"/>
    <cellStyle name="Comma 5 5 2 2" xfId="1645" xr:uid="{D79442FB-DDE5-4162-B651-6631ABA52315}"/>
    <cellStyle name="Comma 5 5 2 3" xfId="1156" xr:uid="{065D646A-1000-4024-804D-A80D4203E120}"/>
    <cellStyle name="Comma 5 5 3" xfId="1488" xr:uid="{AC961F49-65D9-4A99-BE66-6B9BD8983F95}"/>
    <cellStyle name="Comma 5 5 4" xfId="999" xr:uid="{06088D79-A5DB-4F48-9CCE-4AF1C2EFEE4C}"/>
    <cellStyle name="Comma 5 6" xfId="527" xr:uid="{00000000-0005-0000-0000-000043010000}"/>
    <cellStyle name="Comma 5 6 2" xfId="1555" xr:uid="{1E005F8C-3CA9-4BB0-9B60-701D2EE568F2}"/>
    <cellStyle name="Comma 5 6 3" xfId="1066" xr:uid="{50C49B20-74B0-4EBC-8F59-6CDD1E90B7D6}"/>
    <cellStyle name="Comma 5 7" xfId="472" xr:uid="{00000000-0005-0000-0000-000044010000}"/>
    <cellStyle name="Comma 5 7 2" xfId="639" xr:uid="{00000000-0005-0000-0000-000045010000}"/>
    <cellStyle name="Comma 5 7 2 2" xfId="1665" xr:uid="{24AC78C2-9A8A-4783-A906-E34EDD56AB9F}"/>
    <cellStyle name="Comma 5 7 2 3" xfId="1176" xr:uid="{F3FE4A8E-273D-4353-B18E-7EA280B4F1DF}"/>
    <cellStyle name="Comma 5 7 3" xfId="1508" xr:uid="{82EA8ACF-5B83-4745-AFCB-687097E20CFA}"/>
    <cellStyle name="Comma 5 7 4" xfId="1019" xr:uid="{15191F7F-C6BD-4613-942B-CEC539FEFC55}"/>
    <cellStyle name="Comma 5 8" xfId="260" xr:uid="{00000000-0005-0000-0000-000046010000}"/>
    <cellStyle name="Comma 5 8 2" xfId="1402" xr:uid="{92153D77-6AE0-4B50-AAE0-844A853B7C56}"/>
    <cellStyle name="Comma 5 8 3" xfId="913" xr:uid="{159BAAF5-E4F1-43D1-86B0-A00D16C56C54}"/>
    <cellStyle name="Comma 5 9" xfId="195" xr:uid="{00000000-0005-0000-0000-000047010000}"/>
    <cellStyle name="Comma 5 9 2" xfId="1354" xr:uid="{63CD49F5-9DB8-451D-925C-3B8954C17E33}"/>
    <cellStyle name="Comma 5 9 3" xfId="865" xr:uid="{2F542D42-0A62-4067-AD13-D5D08702FD71}"/>
    <cellStyle name="Comma 51" xfId="465" xr:uid="{00000000-0005-0000-0000-000048010000}"/>
    <cellStyle name="Comma 51 2" xfId="637" xr:uid="{00000000-0005-0000-0000-000049010000}"/>
    <cellStyle name="Comma 51 2 2" xfId="1663" xr:uid="{45C4A43E-2BDF-4D22-A289-FC4729577407}"/>
    <cellStyle name="Comma 51 2 3" xfId="1174" xr:uid="{9B0397B4-E8B0-42DA-9566-53994A467BC5}"/>
    <cellStyle name="Comma 51 3" xfId="1506" xr:uid="{9E3EA558-5511-422F-AC6D-8B01BA1B018B}"/>
    <cellStyle name="Comma 51 4" xfId="1017" xr:uid="{F56F0765-A945-4F82-A64D-7C29B68EAE06}"/>
    <cellStyle name="Comma 53" xfId="466" xr:uid="{00000000-0005-0000-0000-00004A010000}"/>
    <cellStyle name="Comma 53 2" xfId="638" xr:uid="{00000000-0005-0000-0000-00004B010000}"/>
    <cellStyle name="Comma 53 2 2" xfId="1664" xr:uid="{6A5E296F-C1D5-4811-AF7F-8B48CA355C93}"/>
    <cellStyle name="Comma 53 2 3" xfId="1175" xr:uid="{20A510F5-DCB6-4B8A-8634-B3893405A504}"/>
    <cellStyle name="Comma 53 3" xfId="1507" xr:uid="{A14B395E-1D88-4183-A8B3-F4266E8F855E}"/>
    <cellStyle name="Comma 53 4" xfId="1018" xr:uid="{C2528426-B2ED-44D0-AC7F-4EB74D4C58CB}"/>
    <cellStyle name="Comma 57 3 2 2" xfId="226" xr:uid="{00000000-0005-0000-0000-00004C010000}"/>
    <cellStyle name="Comma 57 3 2 2 2" xfId="506" xr:uid="{00000000-0005-0000-0000-00004D010000}"/>
    <cellStyle name="Comma 57 3 2 2 2 2" xfId="1534" xr:uid="{71B3BA7B-59E0-4092-B0F7-94C0263001DC}"/>
    <cellStyle name="Comma 57 3 2 2 2 3" xfId="1045" xr:uid="{DDCA223E-DFAB-49E8-A3FD-B758785F6BF2}"/>
    <cellStyle name="Comma 57 3 2 2 3" xfId="1382" xr:uid="{3985BAB7-CC69-4F30-9BB0-75AF79140546}"/>
    <cellStyle name="Comma 57 3 2 2 4" xfId="893" xr:uid="{C5C50B48-4D65-4D46-A1B7-1CC04E575165}"/>
    <cellStyle name="Comma 6" xfId="47" xr:uid="{00000000-0005-0000-0000-00004E010000}"/>
    <cellStyle name="Comma 6 10" xfId="1257" xr:uid="{E35E40D7-5C75-4DF2-A0D1-4FFE46AF0A92}"/>
    <cellStyle name="Comma 6 11" xfId="768" xr:uid="{62F65E35-D63F-4F65-8A6E-CC6BCB0A1B43}"/>
    <cellStyle name="Comma 6 2" xfId="164" xr:uid="{00000000-0005-0000-0000-00004F010000}"/>
    <cellStyle name="Comma 6 2 2" xfId="551" xr:uid="{00000000-0005-0000-0000-000050010000}"/>
    <cellStyle name="Comma 6 2 2 2" xfId="1578" xr:uid="{D154BD9B-CA17-438A-9008-727BC95921AB}"/>
    <cellStyle name="Comma 6 2 2 3" xfId="1089" xr:uid="{9236B35E-D6A5-48B9-B3AF-475986453333}"/>
    <cellStyle name="Comma 6 2 3" xfId="286" xr:uid="{00000000-0005-0000-0000-000051010000}"/>
    <cellStyle name="Comma 6 2 3 2" xfId="1423" xr:uid="{715D4E76-DD33-465E-86F7-82F94B23682A}"/>
    <cellStyle name="Comma 6 2 3 3" xfId="934" xr:uid="{F36AEA1C-26EB-4FA1-A46A-82F7FA47BB9D}"/>
    <cellStyle name="Comma 6 2 4" xfId="1327" xr:uid="{6D36410E-4207-476E-AF31-B99DB7099E02}"/>
    <cellStyle name="Comma 6 2 5" xfId="838" xr:uid="{89F68924-8A29-49AB-9EF5-7B09EC4816AB}"/>
    <cellStyle name="Comma 6 3" xfId="358" xr:uid="{00000000-0005-0000-0000-000052010000}"/>
    <cellStyle name="Comma 6 3 2" xfId="573" xr:uid="{00000000-0005-0000-0000-000053010000}"/>
    <cellStyle name="Comma 6 3 2 2" xfId="1599" xr:uid="{9F54C925-B387-4D86-9767-9BB573BA93D3}"/>
    <cellStyle name="Comma 6 3 2 3" xfId="1110" xr:uid="{41052898-2C50-4B79-B9F1-467525D621C2}"/>
    <cellStyle name="Comma 6 3 3" xfId="1444" xr:uid="{980FA6DA-850E-4F79-B1CA-844C45888EC8}"/>
    <cellStyle name="Comma 6 3 4" xfId="955" xr:uid="{5CEB5138-8337-4605-83B3-0433AFC7C192}"/>
    <cellStyle name="Comma 6 4" xfId="460" xr:uid="{00000000-0005-0000-0000-000054010000}"/>
    <cellStyle name="Comma 6 4 2" xfId="632" xr:uid="{00000000-0005-0000-0000-000055010000}"/>
    <cellStyle name="Comma 6 4 2 2" xfId="1658" xr:uid="{19565C87-722A-4361-A69D-9B69CC2ABDC2}"/>
    <cellStyle name="Comma 6 4 2 3" xfId="1169" xr:uid="{2DDBA109-B753-48F0-8261-F7A6C02425D7}"/>
    <cellStyle name="Comma 6 4 3" xfId="1501" xr:uid="{DC5C02BD-1A97-4E0E-9CD1-D26634715162}"/>
    <cellStyle name="Comma 6 4 4" xfId="1012" xr:uid="{8D1BB819-B138-444F-A8BE-40D351E7F352}"/>
    <cellStyle name="Comma 6 5" xfId="550" xr:uid="{00000000-0005-0000-0000-000056010000}"/>
    <cellStyle name="Comma 6 5 2" xfId="1577" xr:uid="{B5132696-176E-496B-8BC1-A24EA90B5312}"/>
    <cellStyle name="Comma 6 5 3" xfId="1088" xr:uid="{9624526A-3D4C-43CB-885D-01D89069F21A}"/>
    <cellStyle name="Comma 6 6" xfId="285" xr:uid="{00000000-0005-0000-0000-000057010000}"/>
    <cellStyle name="Comma 6 6 2" xfId="1422" xr:uid="{18C363F1-1701-42EC-BC94-7A6A8BB0BFAB}"/>
    <cellStyle name="Comma 6 6 3" xfId="933" xr:uid="{55594E15-DB48-4FAC-AA6E-DF44716F1EE8}"/>
    <cellStyle name="Comma 6 7" xfId="411" xr:uid="{00000000-0005-0000-0000-000058010000}"/>
    <cellStyle name="Comma 6 7 2" xfId="599" xr:uid="{00000000-0005-0000-0000-000059010000}"/>
    <cellStyle name="Comma 6 7 2 2" xfId="1625" xr:uid="{AF09E46B-F10E-4539-8B00-BF74261D7682}"/>
    <cellStyle name="Comma 6 7 2 3" xfId="1136" xr:uid="{FA97CE5A-0CE4-4F2B-BE77-F739740137FD}"/>
    <cellStyle name="Comma 6 7 3" xfId="1469" xr:uid="{13424EAE-51C4-40F2-91F9-AB0B08C70C86}"/>
    <cellStyle name="Comma 6 7 4" xfId="980" xr:uid="{59E8B83E-6D3F-4D71-9EA9-050552E8F8AF}"/>
    <cellStyle name="Comma 6 8" xfId="197" xr:uid="{00000000-0005-0000-0000-00005A010000}"/>
    <cellStyle name="Comma 6 8 2" xfId="1356" xr:uid="{D638B298-BCFD-44B9-8779-B987380AC119}"/>
    <cellStyle name="Comma 6 8 3" xfId="867" xr:uid="{CF733404-AEE1-4A2D-91A8-2ADD51123595}"/>
    <cellStyle name="Comma 6 9" xfId="132" xr:uid="{00000000-0005-0000-0000-00005B010000}"/>
    <cellStyle name="Comma 6 9 2" xfId="1310" xr:uid="{F966DCC3-4E37-4515-92E8-37C1D501CDD5}"/>
    <cellStyle name="Comma 6 9 3" xfId="821" xr:uid="{D8B2B8F1-DF02-4A82-950D-F1C1321E6D7E}"/>
    <cellStyle name="Comma 7" xfId="30" xr:uid="{00000000-0005-0000-0000-00005C010000}"/>
    <cellStyle name="Comma 7 2" xfId="121" xr:uid="{00000000-0005-0000-0000-00005D010000}"/>
    <cellStyle name="Comma 7 2 2" xfId="467" xr:uid="{00000000-0005-0000-0000-00005E010000}"/>
    <cellStyle name="Comma 7 2 2 3" xfId="410" xr:uid="{00000000-0005-0000-0000-00005F010000}"/>
    <cellStyle name="Comma 7 2 2 3 2" xfId="598" xr:uid="{00000000-0005-0000-0000-000060010000}"/>
    <cellStyle name="Comma 7 2 2 3 2 2" xfId="1624" xr:uid="{02D4326E-7D7B-460F-A5ED-C153BF9BDC31}"/>
    <cellStyle name="Comma 7 2 2 3 2 3" xfId="1135" xr:uid="{F6E6E2CE-01B0-474C-A47B-02A9014D1BC1}"/>
    <cellStyle name="Comma 7 2 2 3 3" xfId="1468" xr:uid="{FDC793E9-A221-490A-AB3A-A54C4C5B02DA}"/>
    <cellStyle name="Comma 7 2 2 3 4" xfId="979" xr:uid="{7255F659-718B-4356-95A8-42E73B3DA8AD}"/>
    <cellStyle name="Comma 7 2 3" xfId="553" xr:uid="{00000000-0005-0000-0000-000061010000}"/>
    <cellStyle name="Comma 7 2 3 2" xfId="1580" xr:uid="{2380E7A5-A852-4F66-945B-E9F62DC17842}"/>
    <cellStyle name="Comma 7 2 3 3" xfId="1091" xr:uid="{E545C88D-8B21-4C65-A205-60A28C58448D}"/>
    <cellStyle name="Comma 7 2 4" xfId="288" xr:uid="{00000000-0005-0000-0000-000062010000}"/>
    <cellStyle name="Comma 7 2 4 2" xfId="1425" xr:uid="{906DCCB1-3DD9-451F-BBE6-8B5237CA7DC3}"/>
    <cellStyle name="Comma 7 2 4 3" xfId="936" xr:uid="{58410D51-1F41-41EE-9F31-3D909C22780E}"/>
    <cellStyle name="Comma 7 2 5" xfId="208" xr:uid="{00000000-0005-0000-0000-000063010000}"/>
    <cellStyle name="Comma 7 2 5 2" xfId="1365" xr:uid="{318BA97D-0C5A-4194-8E1D-407552098473}"/>
    <cellStyle name="Comma 7 2 5 3" xfId="876" xr:uid="{66944EB6-DBFA-40EE-A203-8FF67D827FF8}"/>
    <cellStyle name="Comma 7 2 6" xfId="162" xr:uid="{00000000-0005-0000-0000-000064010000}"/>
    <cellStyle name="Comma 7 2 7" xfId="1303" xr:uid="{D3A016F2-D997-4832-A06B-23CA5D6376EB}"/>
    <cellStyle name="Comma 7 2 8" xfId="814" xr:uid="{9BB11304-1D8D-419F-A682-3F6B5AA3AB50}"/>
    <cellStyle name="Comma 7 3" xfId="375" xr:uid="{00000000-0005-0000-0000-000065010000}"/>
    <cellStyle name="Comma 7 4" xfId="481" xr:uid="{00000000-0005-0000-0000-000066010000}"/>
    <cellStyle name="Comma 7 4 2" xfId="645" xr:uid="{00000000-0005-0000-0000-000067010000}"/>
    <cellStyle name="Comma 7 4 2 2" xfId="1671" xr:uid="{B31758E2-0A10-4B92-9A07-7A3EE0ADC71A}"/>
    <cellStyle name="Comma 7 4 2 3" xfId="1182" xr:uid="{FDF281AC-C74E-44A0-A58A-DB3C4F914918}"/>
    <cellStyle name="Comma 7 4 3" xfId="1514" xr:uid="{6A290FEE-684F-4F63-BA3B-797947E85A32}"/>
    <cellStyle name="Comma 7 4 4" xfId="1025" xr:uid="{32FEFF97-0256-45EF-84C3-9445BA59D0A6}"/>
    <cellStyle name="Comma 7 5" xfId="552" xr:uid="{00000000-0005-0000-0000-000068010000}"/>
    <cellStyle name="Comma 7 5 2" xfId="1579" xr:uid="{45952DE7-CB69-417A-9C5C-FFED127FC4E0}"/>
    <cellStyle name="Comma 7 5 3" xfId="1090" xr:uid="{2F01556E-009C-4EA0-ACD0-82477A810738}"/>
    <cellStyle name="Comma 7 6" xfId="287" xr:uid="{00000000-0005-0000-0000-000069010000}"/>
    <cellStyle name="Comma 7 6 2" xfId="1424" xr:uid="{4784BFB5-7DFE-4536-9664-5A035737D0B2}"/>
    <cellStyle name="Comma 7 6 3" xfId="935" xr:uid="{CAD8D029-9D3D-449B-A950-4EF82E2E0153}"/>
    <cellStyle name="Comma 7 7" xfId="201" xr:uid="{00000000-0005-0000-0000-00006A010000}"/>
    <cellStyle name="Comma 7 7 2" xfId="1359" xr:uid="{2A6FA24E-542E-4551-B4EE-A3FE6036DFAE}"/>
    <cellStyle name="Comma 7 7 3" xfId="870" xr:uid="{26E0B7F7-3E65-4A3F-9C32-3CEDE2780144}"/>
    <cellStyle name="Comma 7 8" xfId="1248" xr:uid="{0C6CC84A-90C0-4AFC-9DB2-D8909CA51699}"/>
    <cellStyle name="Comma 7 9" xfId="759" xr:uid="{5ACE878A-A77C-4A6E-8B93-88DA87AA5736}"/>
    <cellStyle name="Comma 74" xfId="427" xr:uid="{00000000-0005-0000-0000-00006B010000}"/>
    <cellStyle name="Comma 74 2" xfId="611" xr:uid="{00000000-0005-0000-0000-00006C010000}"/>
    <cellStyle name="Comma 74 2 2" xfId="1637" xr:uid="{6603F7A1-A264-47FD-98D8-8B61EE4871F3}"/>
    <cellStyle name="Comma 74 2 3" xfId="1148" xr:uid="{1EA6B14A-AB35-46B3-A951-4F968409F22A}"/>
    <cellStyle name="Comma 74 3" xfId="1481" xr:uid="{B2D350EA-DC8B-470D-A529-D1A3BB103887}"/>
    <cellStyle name="Comma 74 4" xfId="992" xr:uid="{0F46E006-A1F4-438C-905B-2D24B8527FB4}"/>
    <cellStyle name="Comma 75" xfId="477" xr:uid="{00000000-0005-0000-0000-00006D010000}"/>
    <cellStyle name="Comma 75 2" xfId="642" xr:uid="{00000000-0005-0000-0000-00006E010000}"/>
    <cellStyle name="Comma 75 2 2" xfId="1668" xr:uid="{1B6FCA99-3458-4E4E-9D41-94525C891895}"/>
    <cellStyle name="Comma 75 2 3" xfId="1179" xr:uid="{2B7AB18A-7C29-4089-92C1-30A306ADC195}"/>
    <cellStyle name="Comma 75 3" xfId="1511" xr:uid="{A4DE424A-5C9B-4679-B5F5-DCDC362A55AD}"/>
    <cellStyle name="Comma 75 4" xfId="1022" xr:uid="{F29B3174-D366-457F-A830-E6ECE8C6EE58}"/>
    <cellStyle name="Comma 77" xfId="462" xr:uid="{00000000-0005-0000-0000-00006F010000}"/>
    <cellStyle name="Comma 77 2" xfId="634" xr:uid="{00000000-0005-0000-0000-000070010000}"/>
    <cellStyle name="Comma 77 2 2" xfId="1660" xr:uid="{1478F890-8092-40E7-86EF-B59D8CC1F263}"/>
    <cellStyle name="Comma 77 2 3" xfId="1171" xr:uid="{CAFD5B77-652D-4C97-A940-C4F12EE352C6}"/>
    <cellStyle name="Comma 77 3" xfId="1503" xr:uid="{0F164B3D-3A94-4E8D-9266-CBF1956550BF}"/>
    <cellStyle name="Comma 77 4" xfId="1014" xr:uid="{E111A6EE-1071-408A-973B-5BAC614A8CF2}"/>
    <cellStyle name="Comma 78 2" xfId="289" xr:uid="{00000000-0005-0000-0000-000071010000}"/>
    <cellStyle name="Comma 78 2 2" xfId="290" xr:uid="{00000000-0005-0000-0000-000072010000}"/>
    <cellStyle name="Comma 78 2 2 2" xfId="555" xr:uid="{00000000-0005-0000-0000-000073010000}"/>
    <cellStyle name="Comma 78 2 2 2 2" xfId="1582" xr:uid="{4325BACB-9020-43A5-94B9-D58AE7EFF44D}"/>
    <cellStyle name="Comma 78 2 2 2 3" xfId="1093" xr:uid="{BB249113-684B-44EE-9C54-B2212D7387D3}"/>
    <cellStyle name="Comma 78 2 2 3" xfId="1427" xr:uid="{0FC9D594-64F2-41E3-8885-C280F620848C}"/>
    <cellStyle name="Comma 78 2 2 4" xfId="938" xr:uid="{9815A370-8674-4546-8611-C71D6B0FDC03}"/>
    <cellStyle name="Comma 78 2 3" xfId="416" xr:uid="{00000000-0005-0000-0000-000074010000}"/>
    <cellStyle name="Comma 78 2 3 2" xfId="604" xr:uid="{00000000-0005-0000-0000-000075010000}"/>
    <cellStyle name="Comma 78 2 3 2 2" xfId="1630" xr:uid="{70C95F70-CF48-4803-AD53-A801A69CD580}"/>
    <cellStyle name="Comma 78 2 3 2 3" xfId="1141" xr:uid="{4079BD54-191C-4BBA-A944-49AB47D3AEE4}"/>
    <cellStyle name="Comma 78 2 3 3" xfId="1474" xr:uid="{5B5273C4-08D0-49D0-8252-4BFE9727195D}"/>
    <cellStyle name="Comma 78 2 3 4" xfId="985" xr:uid="{ED6D308A-981A-433C-A57D-706EE96273C1}"/>
    <cellStyle name="Comma 78 2 4" xfId="554" xr:uid="{00000000-0005-0000-0000-000076010000}"/>
    <cellStyle name="Comma 78 2 4 2" xfId="1581" xr:uid="{A7184287-E34A-4093-A9F7-742CF61FD4B4}"/>
    <cellStyle name="Comma 78 2 4 3" xfId="1092" xr:uid="{4BDC76E9-96C3-45F2-A268-55B7AF9D839F}"/>
    <cellStyle name="Comma 78 2 5" xfId="1426" xr:uid="{72E9DD49-0EF0-4109-9412-9EC9FE105F2F}"/>
    <cellStyle name="Comma 78 2 6" xfId="937" xr:uid="{2C7050EA-9718-4CB9-8C5C-1056A9C26411}"/>
    <cellStyle name="Comma 8" xfId="61" xr:uid="{00000000-0005-0000-0000-000077010000}"/>
    <cellStyle name="Comma 8 17" xfId="67" xr:uid="{00000000-0005-0000-0000-000078010000}"/>
    <cellStyle name="Comma 8 17 2" xfId="1270" xr:uid="{55881231-0CA3-4AFD-B0C4-EAF4FE5405C0}"/>
    <cellStyle name="Comma 8 17 3" xfId="781" xr:uid="{FD25E763-070F-4515-BDB2-C640A32DEBD4}"/>
    <cellStyle name="Comma 8 2" xfId="456" xr:uid="{00000000-0005-0000-0000-000079010000}"/>
    <cellStyle name="Comma 8 2 2" xfId="630" xr:uid="{00000000-0005-0000-0000-00007A010000}"/>
    <cellStyle name="Comma 8 2 2 2" xfId="1656" xr:uid="{89095C29-C6EB-4E16-B303-1E6DF5A834C2}"/>
    <cellStyle name="Comma 8 2 2 3" xfId="1167" xr:uid="{28A31FD4-0F90-4E5D-90E2-49D18D62C93C}"/>
    <cellStyle name="Comma 8 2 3" xfId="1499" xr:uid="{0563B0B2-C803-48D4-9AA2-32295B900F94}"/>
    <cellStyle name="Comma 8 2 4" xfId="1010" xr:uid="{DF48C40F-AFCF-4EBB-9654-35145825C969}"/>
    <cellStyle name="Comma 8 3" xfId="556" xr:uid="{00000000-0005-0000-0000-00007B010000}"/>
    <cellStyle name="Comma 8 3 2" xfId="1583" xr:uid="{C213D019-8366-4850-AC8F-A1DB1959CC53}"/>
    <cellStyle name="Comma 8 3 3" xfId="1094" xr:uid="{A9A97A73-A1D5-44F2-9B77-5EBFD43EDE53}"/>
    <cellStyle name="Comma 8 4" xfId="291" xr:uid="{00000000-0005-0000-0000-00007C010000}"/>
    <cellStyle name="Comma 8 4 2" xfId="1428" xr:uid="{EF48A822-0194-44ED-A5BE-48C9E437ED45}"/>
    <cellStyle name="Comma 8 4 3" xfId="939" xr:uid="{A2D5CD4E-19F3-4518-B9F9-AC5AF9B729FC}"/>
    <cellStyle name="Comma 8 5" xfId="211" xr:uid="{00000000-0005-0000-0000-00007D010000}"/>
    <cellStyle name="Comma 8 5 2" xfId="1368" xr:uid="{6C039ACD-3CB4-428E-A044-2BA3826F81C3}"/>
    <cellStyle name="Comma 8 5 3" xfId="879" xr:uid="{08C04D77-C1F3-4019-8872-ACBBA0F79188}"/>
    <cellStyle name="Comma 8 6" xfId="673" xr:uid="{00000000-0005-0000-0000-00007E010000}"/>
    <cellStyle name="Comma 8 6 2" xfId="1695" xr:uid="{196EB268-4E6D-4230-AE12-26232F8FEABC}"/>
    <cellStyle name="Comma 8 6 3" xfId="1206" xr:uid="{1E92EE59-3670-4260-9B76-39F5C514F962}"/>
    <cellStyle name="Comma 8 7" xfId="166" xr:uid="{00000000-0005-0000-0000-00007F010000}"/>
    <cellStyle name="Comma 8 7 2" xfId="1329" xr:uid="{DC8D05F5-C58C-4058-8008-6BDE9E151044}"/>
    <cellStyle name="Comma 8 7 3" xfId="840" xr:uid="{C06FFF19-7928-4AF4-89D6-8732389AFAD4}"/>
    <cellStyle name="Comma 8 8" xfId="1265" xr:uid="{60763E01-BCEE-4A55-976A-CFD160992356}"/>
    <cellStyle name="Comma 8 9" xfId="776" xr:uid="{7C7421AA-B2F7-403D-87A6-2658D64E99FC}"/>
    <cellStyle name="Comma 83 3" xfId="385" xr:uid="{00000000-0005-0000-0000-000080010000}"/>
    <cellStyle name="Comma 83 3 2" xfId="583" xr:uid="{00000000-0005-0000-0000-000081010000}"/>
    <cellStyle name="Comma 83 3 2 2" xfId="1609" xr:uid="{B4CA2EC2-5B89-43D2-A709-197BFD252570}"/>
    <cellStyle name="Comma 83 3 2 3" xfId="1120" xr:uid="{3F338AD8-D24C-49A4-AD53-6EF92453B2DD}"/>
    <cellStyle name="Comma 83 3 3" xfId="1454" xr:uid="{6A03C255-7246-47F3-8954-3160C969D354}"/>
    <cellStyle name="Comma 83 3 4" xfId="965" xr:uid="{1A2920D9-36BE-403F-B621-8C8D86C10EF8}"/>
    <cellStyle name="Comma 9" xfId="147" xr:uid="{00000000-0005-0000-0000-000082010000}"/>
    <cellStyle name="Comma 9 2" xfId="293" xr:uid="{00000000-0005-0000-0000-000083010000}"/>
    <cellStyle name="Comma 9 2 2" xfId="558" xr:uid="{00000000-0005-0000-0000-000084010000}"/>
    <cellStyle name="Comma 9 2 2 2" xfId="1585" xr:uid="{CBCDB38A-4FB7-4559-85FF-A166555C90F1}"/>
    <cellStyle name="Comma 9 2 2 3" xfId="1096" xr:uid="{E54FB273-D305-46BF-985F-FCBD594BBD4A}"/>
    <cellStyle name="Comma 9 2 3" xfId="1430" xr:uid="{E85ADDA1-7E68-4FA2-A26F-671B49C0ABCE}"/>
    <cellStyle name="Comma 9 2 4" xfId="941" xr:uid="{B61BDB46-EC20-4F9D-B7C8-083A4E403A66}"/>
    <cellStyle name="Comma 9 3" xfId="413" xr:uid="{00000000-0005-0000-0000-000085010000}"/>
    <cellStyle name="Comma 9 3 2" xfId="601" xr:uid="{00000000-0005-0000-0000-000086010000}"/>
    <cellStyle name="Comma 9 3 2 2" xfId="1627" xr:uid="{3D75A5B1-13E7-4520-BEB8-2693EE1B5A98}"/>
    <cellStyle name="Comma 9 3 2 3" xfId="1138" xr:uid="{16AC7F00-C0A1-4242-994B-1EFBDEF27DE7}"/>
    <cellStyle name="Comma 9 3 3" xfId="1471" xr:uid="{444C6A2C-22E3-4CCF-B092-4784B7FF8554}"/>
    <cellStyle name="Comma 9 3 4" xfId="982" xr:uid="{93C1BBA0-FF7E-4F56-9907-E5A78815E133}"/>
    <cellStyle name="Comma 9 4" xfId="557" xr:uid="{00000000-0005-0000-0000-000087010000}"/>
    <cellStyle name="Comma 9 4 2" xfId="1584" xr:uid="{6456BBB4-029E-4F98-8567-EC60E57A5E1A}"/>
    <cellStyle name="Comma 9 4 3" xfId="1095" xr:uid="{E27342FF-7977-4CB9-9B9D-A2803542799F}"/>
    <cellStyle name="Comma 9 5" xfId="292" xr:uid="{00000000-0005-0000-0000-000088010000}"/>
    <cellStyle name="Comma 9 5 2" xfId="1429" xr:uid="{D98A37D3-9D5A-4FBF-B842-3707B1D4A561}"/>
    <cellStyle name="Comma 9 5 3" xfId="940" xr:uid="{A70DD1A3-2267-4CA0-8D82-278CFCB6CBAC}"/>
    <cellStyle name="Comma 9 6" xfId="1317" xr:uid="{0641B0EF-3D15-4382-B17F-260F8ACC19B3}"/>
    <cellStyle name="Comma 9 7" xfId="828" xr:uid="{E7335827-C133-4CE5-B401-FEB4B0C2757D}"/>
    <cellStyle name="Currency 2" xfId="8" xr:uid="{00000000-0005-0000-0000-000089010000}"/>
    <cellStyle name="Explanatory Text 2" xfId="715" xr:uid="{00000000-0005-0000-0000-00008A010000}"/>
    <cellStyle name="Followed Hyperlink" xfId="15" xr:uid="{00000000-0005-0000-0000-00008B010000}"/>
    <cellStyle name="Followed Hyperlink 2" xfId="104" xr:uid="{00000000-0005-0000-0000-00008C010000}"/>
    <cellStyle name="Followed Hyperlink 2 2" xfId="347" xr:uid="{00000000-0005-0000-0000-00008D010000}"/>
    <cellStyle name="Followed Hyperlink 3" xfId="103" xr:uid="{00000000-0005-0000-0000-00008E010000}"/>
    <cellStyle name="Good 2" xfId="40" xr:uid="{00000000-0005-0000-0000-00008F010000}"/>
    <cellStyle name="Heading 1 2" xfId="705" xr:uid="{00000000-0005-0000-0000-000090010000}"/>
    <cellStyle name="Heading 2 2" xfId="706" xr:uid="{00000000-0005-0000-0000-000091010000}"/>
    <cellStyle name="Heading 3 2" xfId="707" xr:uid="{00000000-0005-0000-0000-000092010000}"/>
    <cellStyle name="Heading 4 2" xfId="708" xr:uid="{00000000-0005-0000-0000-000093010000}"/>
    <cellStyle name="Hyperlink" xfId="14" builtinId="8" customBuiltin="1"/>
    <cellStyle name="Hyperlink 12" xfId="108" xr:uid="{00000000-0005-0000-0000-000095010000}"/>
    <cellStyle name="Hyperlink 2" xfId="16" xr:uid="{00000000-0005-0000-0000-000096010000}"/>
    <cellStyle name="Hyperlink 2 2" xfId="56" xr:uid="{00000000-0005-0000-0000-000097010000}"/>
    <cellStyle name="Hyperlink 2 2 2" xfId="445" xr:uid="{00000000-0005-0000-0000-000098010000}"/>
    <cellStyle name="Hyperlink 2 2 3" xfId="405" xr:uid="{00000000-0005-0000-0000-000099010000}"/>
    <cellStyle name="Hyperlink 2 2 4" xfId="348" xr:uid="{00000000-0005-0000-0000-00009A010000}"/>
    <cellStyle name="Hyperlink 2 2 5" xfId="114" xr:uid="{00000000-0005-0000-0000-00009B010000}"/>
    <cellStyle name="Hyperlink 2 3" xfId="112" xr:uid="{00000000-0005-0000-0000-00009C010000}"/>
    <cellStyle name="Hyperlink 2 3 2" xfId="396" xr:uid="{00000000-0005-0000-0000-00009D010000}"/>
    <cellStyle name="Hyperlink 2 4" xfId="154" xr:uid="{00000000-0005-0000-0000-00009E010000}"/>
    <cellStyle name="Hyperlink 2 5" xfId="101" xr:uid="{00000000-0005-0000-0000-00009F010000}"/>
    <cellStyle name="Hyperlink 2 8" xfId="245" xr:uid="{00000000-0005-0000-0000-0000A0010000}"/>
    <cellStyle name="Hyperlink 3" xfId="25" xr:uid="{00000000-0005-0000-0000-0000A1010000}"/>
    <cellStyle name="Hyperlink 3 2" xfId="115" xr:uid="{00000000-0005-0000-0000-0000A2010000}"/>
    <cellStyle name="Hyperlink 3 2 2" xfId="439" xr:uid="{00000000-0005-0000-0000-0000A3010000}"/>
    <cellStyle name="Hyperlink 3 2 3" xfId="659" xr:uid="{00000000-0005-0000-0000-0000A4010000}"/>
    <cellStyle name="Hyperlink 3 3" xfId="349" xr:uid="{00000000-0005-0000-0000-0000A5010000}"/>
    <cellStyle name="Hyperlink 3 4" xfId="99" xr:uid="{00000000-0005-0000-0000-0000A6010000}"/>
    <cellStyle name="Hyperlink 3 9" xfId="244" xr:uid="{00000000-0005-0000-0000-0000A7010000}"/>
    <cellStyle name="Hyperlink 4" xfId="441" xr:uid="{00000000-0005-0000-0000-0000A8010000}"/>
    <cellStyle name="Hyperlink 5" xfId="387" xr:uid="{00000000-0005-0000-0000-0000A9010000}"/>
    <cellStyle name="Hyperlink 7" xfId="406" xr:uid="{00000000-0005-0000-0000-0000AA010000}"/>
    <cellStyle name="Input 2" xfId="237" xr:uid="{00000000-0005-0000-0000-0000AB010000}"/>
    <cellStyle name="Linked Cell 2" xfId="711" xr:uid="{00000000-0005-0000-0000-0000AC010000}"/>
    <cellStyle name="Neutral 2" xfId="234" xr:uid="{00000000-0005-0000-0000-0000AD010000}"/>
    <cellStyle name="Normal" xfId="0" builtinId="0"/>
    <cellStyle name="Normal - Style1 2" xfId="71" xr:uid="{00000000-0005-0000-0000-0000AF010000}"/>
    <cellStyle name="Normal 10" xfId="69" xr:uid="{00000000-0005-0000-0000-0000B0010000}"/>
    <cellStyle name="Normal 10 2" xfId="75" xr:uid="{00000000-0005-0000-0000-0000B1010000}"/>
    <cellStyle name="Normal 10 2 2" xfId="419" xr:uid="{00000000-0005-0000-0000-0000B2010000}"/>
    <cellStyle name="Normal 10 2 2 2" xfId="606" xr:uid="{00000000-0005-0000-0000-0000B3010000}"/>
    <cellStyle name="Normal 10 2 2 2 2" xfId="1632" xr:uid="{C1386A5A-7FF0-4953-A52E-241988E6A687}"/>
    <cellStyle name="Normal 10 2 2 2 3" xfId="1143" xr:uid="{5EE0AB68-AE86-4ED3-BAF8-E22E271B3C72}"/>
    <cellStyle name="Normal 10 2 2 3" xfId="1476" xr:uid="{119432B3-C1B7-4601-AF47-784E9EE8DE7A}"/>
    <cellStyle name="Normal 10 2 2 4" xfId="987" xr:uid="{55442AA6-CAF2-496B-93ED-BC5F1AE0D5B3}"/>
    <cellStyle name="Normal 10 2 3" xfId="560" xr:uid="{00000000-0005-0000-0000-0000B4010000}"/>
    <cellStyle name="Normal 10 2 3 2" xfId="1587" xr:uid="{CA3AED7C-B5B2-4EC8-8600-D18AAF2F4601}"/>
    <cellStyle name="Normal 10 2 3 3" xfId="1098" xr:uid="{ACEEC464-0ADA-42B4-A69C-8ED974F9BA0F}"/>
    <cellStyle name="Normal 10 2 4" xfId="295" xr:uid="{00000000-0005-0000-0000-0000B5010000}"/>
    <cellStyle name="Normal 10 2 4 2" xfId="1432" xr:uid="{E2348D22-0208-404D-BE36-CC7C86277531}"/>
    <cellStyle name="Normal 10 2 4 3" xfId="943" xr:uid="{538096A7-76BE-4E30-ABC0-EE1458F861F8}"/>
    <cellStyle name="Normal 10 2 5" xfId="120" xr:uid="{00000000-0005-0000-0000-0000B6010000}"/>
    <cellStyle name="Normal 10 2 5 2" xfId="1302" xr:uid="{7DCC41BE-B034-4A0D-8981-FEC054C4C120}"/>
    <cellStyle name="Normal 10 2 5 3" xfId="813" xr:uid="{8CB1474B-70B5-4EF9-8C84-5930CD58B077}"/>
    <cellStyle name="Normal 10 2 6" xfId="1274" xr:uid="{241B5DDF-3ABD-4133-A670-A8BD2F9A8939}"/>
    <cellStyle name="Normal 10 2 7" xfId="785" xr:uid="{3DFC39C7-B021-4424-8CD5-D9BDB9098116}"/>
    <cellStyle name="Normal 10 2 9" xfId="191" xr:uid="{00000000-0005-0000-0000-0000B7010000}"/>
    <cellStyle name="Normal 10 2 9 2" xfId="1350" xr:uid="{79CB2185-25A1-4AE8-859A-CF20545323C7}"/>
    <cellStyle name="Normal 10 2 9 3" xfId="861" xr:uid="{FA6CBC4A-5D00-48FA-B40A-FAF6EF7DB677}"/>
    <cellStyle name="Normal 10 3" xfId="294" xr:uid="{00000000-0005-0000-0000-0000B8010000}"/>
    <cellStyle name="Normal 10 3 2" xfId="559" xr:uid="{00000000-0005-0000-0000-0000B9010000}"/>
    <cellStyle name="Normal 10 3 2 2" xfId="1586" xr:uid="{967A403D-8FF8-44E2-8C99-17C1A9E3F1AD}"/>
    <cellStyle name="Normal 10 3 2 2 3" xfId="173" xr:uid="{00000000-0005-0000-0000-0000BA010000}"/>
    <cellStyle name="Normal 10 3 2 3" xfId="1097" xr:uid="{A6FEC409-F5E9-4CA5-9CA5-F6E84B6E17A7}"/>
    <cellStyle name="Normal 10 3 3" xfId="1431" xr:uid="{43F29093-D1CD-49FE-BA1E-0E0240DD28AF}"/>
    <cellStyle name="Normal 10 3 4" xfId="942" xr:uid="{9FFA3611-FEDF-4B1E-A621-03F5D8493B4E}"/>
    <cellStyle name="Normal 10 4" xfId="489" xr:uid="{00000000-0005-0000-0000-0000BB010000}"/>
    <cellStyle name="Normal 10 4 2" xfId="699" xr:uid="{00000000-0005-0000-0000-0000BC010000}"/>
    <cellStyle name="Normal 10 4 2 2" xfId="1721" xr:uid="{CF842AE3-E649-4709-8AAB-037F9FB818AF}"/>
    <cellStyle name="Normal 10 4 2 3" xfId="1232" xr:uid="{93CAF0F2-B80B-4316-B18D-6E813C6B239A}"/>
    <cellStyle name="Normal 10 5" xfId="447" xr:uid="{00000000-0005-0000-0000-0000BD010000}"/>
    <cellStyle name="Normal 10 5 2" xfId="486" xr:uid="{00000000-0005-0000-0000-0000BE010000}"/>
    <cellStyle name="Normal 10 5 3" xfId="623" xr:uid="{00000000-0005-0000-0000-0000BF010000}"/>
    <cellStyle name="Normal 10 5 3 2" xfId="1649" xr:uid="{A9119C9C-77BA-4959-A0A5-E5202D776343}"/>
    <cellStyle name="Normal 10 5 3 3" xfId="1160" xr:uid="{2A6B6834-C7C4-4F78-9077-E29DDCF105D0}"/>
    <cellStyle name="Normal 10 5 4" xfId="1492" xr:uid="{3499B44D-9838-47F2-A5CC-3055F76CA1E1}"/>
    <cellStyle name="Normal 10 5 5" xfId="1003" xr:uid="{2B513617-96B8-464B-B04C-EDBA8E37D5F1}"/>
    <cellStyle name="Normal 10 6" xfId="503" xr:uid="{00000000-0005-0000-0000-0000C0010000}"/>
    <cellStyle name="Normal 10 6 2" xfId="1531" xr:uid="{14588721-212E-4E8F-A5C9-4297BAF32C77}"/>
    <cellStyle name="Normal 10 6 3" xfId="1042" xr:uid="{1106EF53-6128-44C9-8354-5ABAE86D94A2}"/>
    <cellStyle name="Normal 10 7" xfId="223" xr:uid="{00000000-0005-0000-0000-0000C1010000}"/>
    <cellStyle name="Normal 10 7 2" xfId="1379" xr:uid="{68F73F8E-7344-4BE1-8695-FBF8EF7E2155}"/>
    <cellStyle name="Normal 10 7 3" xfId="890" xr:uid="{04D1A4D8-9093-4C1B-942E-F5464FE96D80}"/>
    <cellStyle name="Normal 10 8" xfId="196" xr:uid="{00000000-0005-0000-0000-0000C2010000}"/>
    <cellStyle name="Normal 10 8 2" xfId="1355" xr:uid="{296CBE90-C8C8-4D1B-9DE6-75A8B85468D1}"/>
    <cellStyle name="Normal 10 8 3" xfId="866" xr:uid="{F6F9DEF2-14EE-4034-A4C6-4A7F75CA74BE}"/>
    <cellStyle name="Normal 10 9" xfId="163" xr:uid="{00000000-0005-0000-0000-0000C3010000}"/>
    <cellStyle name="Normal 10 9 2" xfId="1326" xr:uid="{217D911F-9DFB-4450-AA5F-44AA57118ACC}"/>
    <cellStyle name="Normal 10 9 3" xfId="837" xr:uid="{675847D2-C3C2-49AB-8E80-63026A1ED62D}"/>
    <cellStyle name="Normal 10_06-2019  Reconciliation" xfId="296" xr:uid="{00000000-0005-0000-0000-0000C4010000}"/>
    <cellStyle name="Normal 104" xfId="243" xr:uid="{00000000-0005-0000-0000-0000C5010000}"/>
    <cellStyle name="Normal 104 2" xfId="516" xr:uid="{00000000-0005-0000-0000-0000C6010000}"/>
    <cellStyle name="Normal 104 2 2" xfId="1544" xr:uid="{20133D79-4707-443D-BD7E-AAEA82359D55}"/>
    <cellStyle name="Normal 104 2 3" xfId="1055" xr:uid="{8FFA4783-7A7B-454C-9D04-D69993B7007F}"/>
    <cellStyle name="Normal 104 3" xfId="1391" xr:uid="{CEBC7CC5-9C03-4D80-9AD0-37CD4027421C}"/>
    <cellStyle name="Normal 104 4" xfId="902" xr:uid="{184F2D63-614F-40FE-873E-2685F6483280}"/>
    <cellStyle name="Normal 11" xfId="46" xr:uid="{00000000-0005-0000-0000-0000C7010000}"/>
    <cellStyle name="Normal 11 2" xfId="131" xr:uid="{00000000-0005-0000-0000-0000C8010000}"/>
    <cellStyle name="Normal 11 2 2" xfId="297" xr:uid="{00000000-0005-0000-0000-0000C9010000}"/>
    <cellStyle name="Normal 11 2 3" xfId="205" xr:uid="{00000000-0005-0000-0000-0000CA010000}"/>
    <cellStyle name="Normal 11 2 3 2" xfId="1362" xr:uid="{E414D77A-C3AB-46D5-8150-FD3561E10DCB}"/>
    <cellStyle name="Normal 11 2 3 3" xfId="873" xr:uid="{D855DA18-5218-488C-A8CA-3FE4BE8B6004}"/>
    <cellStyle name="Normal 11 3" xfId="407" xr:uid="{00000000-0005-0000-0000-0000CB010000}"/>
    <cellStyle name="Normal 11 4" xfId="239" xr:uid="{00000000-0005-0000-0000-0000CC010000}"/>
    <cellStyle name="Normal 11 5" xfId="198" xr:uid="{00000000-0005-0000-0000-0000CD010000}"/>
    <cellStyle name="Normal 11 5 2" xfId="1357" xr:uid="{978211F0-D0EE-462E-9AA3-84939F20CB18}"/>
    <cellStyle name="Normal 11 5 3" xfId="868" xr:uid="{6149A565-BECB-48F7-8F81-3DA11DCA37AA}"/>
    <cellStyle name="Normal 11 6" xfId="176" xr:uid="{00000000-0005-0000-0000-0000CE010000}"/>
    <cellStyle name="Normal 11 6 2" xfId="1335" xr:uid="{71301950-34FA-45E6-899F-E9B6F9276013}"/>
    <cellStyle name="Normal 11 6 3" xfId="846" xr:uid="{CE72D291-59B5-45CE-8E98-C5F60C971FF8}"/>
    <cellStyle name="Normal 11 7" xfId="261" xr:uid="{00000000-0005-0000-0000-0000CF010000}"/>
    <cellStyle name="Normal 110" xfId="182" xr:uid="{00000000-0005-0000-0000-0000D0010000}"/>
    <cellStyle name="Normal 110 2" xfId="1341" xr:uid="{FB2374B2-FF65-4A7D-B652-810CDDB664DC}"/>
    <cellStyle name="Normal 110 3" xfId="852" xr:uid="{819F92F1-AA6B-48CD-AEF4-AF97DBBBC13C}"/>
    <cellStyle name="Normal 111" xfId="184" xr:uid="{00000000-0005-0000-0000-0000D1010000}"/>
    <cellStyle name="Normal 111 2" xfId="1343" xr:uid="{B80D0513-A6FB-41AF-9E55-BB34CD346043}"/>
    <cellStyle name="Normal 111 3" xfId="854" xr:uid="{E102FE53-82B6-49D4-9ED6-01D56F4209A1}"/>
    <cellStyle name="Normal 112" xfId="188" xr:uid="{00000000-0005-0000-0000-0000D2010000}"/>
    <cellStyle name="Normal 112 2" xfId="1347" xr:uid="{6195A6E6-CECB-4C87-9E90-8801677A1D7D}"/>
    <cellStyle name="Normal 112 3" xfId="858" xr:uid="{94304BF7-95AC-4242-B545-F2E6D52DCE65}"/>
    <cellStyle name="Normal 116" xfId="746" xr:uid="{00000000-0005-0000-0000-0000D3010000}"/>
    <cellStyle name="Normal 12" xfId="43" xr:uid="{00000000-0005-0000-0000-0000D4010000}"/>
    <cellStyle name="Normal 12 2" xfId="144" xr:uid="{00000000-0005-0000-0000-0000D5010000}"/>
    <cellStyle name="Normal 12 2 2" xfId="298" xr:uid="{00000000-0005-0000-0000-0000D6010000}"/>
    <cellStyle name="Normal 12 3" xfId="449" xr:uid="{00000000-0005-0000-0000-0000D7010000}"/>
    <cellStyle name="Normal 12 3 2" xfId="625" xr:uid="{00000000-0005-0000-0000-0000D8010000}"/>
    <cellStyle name="Normal 12 3 2 2" xfId="1651" xr:uid="{F8BF55B9-6C34-4C42-A006-66B905EE79D3}"/>
    <cellStyle name="Normal 12 3 2 3" xfId="1162" xr:uid="{DD55EC29-B23B-48A3-A0ED-8A6F5A1A1330}"/>
    <cellStyle name="Normal 12 3 3" xfId="739" xr:uid="{00000000-0005-0000-0000-0000D9010000}"/>
    <cellStyle name="Normal 12 3 4" xfId="1494" xr:uid="{F7367745-D321-4D48-A14A-226ED4FE9C71}"/>
    <cellStyle name="Normal 12 3 5" xfId="1005" xr:uid="{BC908133-A239-4C1D-856D-352167F5C37A}"/>
    <cellStyle name="Normal 12 4" xfId="232" xr:uid="{00000000-0005-0000-0000-0000DA010000}"/>
    <cellStyle name="Normal 12 5" xfId="199" xr:uid="{00000000-0005-0000-0000-0000DB010000}"/>
    <cellStyle name="Normal 125" xfId="475" xr:uid="{00000000-0005-0000-0000-0000DC010000}"/>
    <cellStyle name="Normal 125 2" xfId="641" xr:uid="{00000000-0005-0000-0000-0000DD010000}"/>
    <cellStyle name="Normal 125 2 2" xfId="1667" xr:uid="{CFC29E07-2796-40AB-8489-CF38D50ED11C}"/>
    <cellStyle name="Normal 125 2 3" xfId="1178" xr:uid="{85E327B7-E3D1-47A6-B726-4068BC68CE30}"/>
    <cellStyle name="Normal 125 3" xfId="299" xr:uid="{00000000-0005-0000-0000-0000DE010000}"/>
    <cellStyle name="Normal 125 3 2" xfId="561" xr:uid="{00000000-0005-0000-0000-0000DF010000}"/>
    <cellStyle name="Normal 125 3 2 2" xfId="1588" xr:uid="{BC8D93CF-33F7-4364-BD4B-C7DB25951673}"/>
    <cellStyle name="Normal 125 3 2 3" xfId="1099" xr:uid="{858634B9-909C-4E81-A7F3-0BF903931412}"/>
    <cellStyle name="Normal 125 3 3" xfId="1433" xr:uid="{0D856656-6D31-4328-981B-90EDA6EE55A8}"/>
    <cellStyle name="Normal 125 3 4" xfId="944" xr:uid="{9524520F-3061-4FA7-80C9-37CCD0EF9E67}"/>
    <cellStyle name="Normal 125 4" xfId="1510" xr:uid="{4BB8F2D9-089B-4CED-B8B3-70D42D51B67B}"/>
    <cellStyle name="Normal 125 5" xfId="1021" xr:uid="{CEB5A7DF-FEC6-434B-B4C2-6BFABEA97FC4}"/>
    <cellStyle name="Normal 13" xfId="45" xr:uid="{00000000-0005-0000-0000-0000E0010000}"/>
    <cellStyle name="Normal 13 2" xfId="448" xr:uid="{00000000-0005-0000-0000-0000E1010000}"/>
    <cellStyle name="Normal 13 2 2" xfId="624" xr:uid="{00000000-0005-0000-0000-0000E2010000}"/>
    <cellStyle name="Normal 13 2 2 2" xfId="1650" xr:uid="{821D3C5F-6D06-416F-84AB-007EBBE55811}"/>
    <cellStyle name="Normal 13 2 2 3" xfId="1161" xr:uid="{18FC9833-8989-4243-BDBD-B167C00DEB22}"/>
    <cellStyle name="Normal 13 2 3" xfId="1493" xr:uid="{8F3680E8-80D1-4504-952E-3C5827A870A1}"/>
    <cellStyle name="Normal 13 2 4" xfId="1004" xr:uid="{E444B4CF-7DDE-4609-9759-C3D88EA9AF59}"/>
    <cellStyle name="Normal 13 3" xfId="300" xr:uid="{00000000-0005-0000-0000-0000E3010000}"/>
    <cellStyle name="Normal 13 4" xfId="204" xr:uid="{00000000-0005-0000-0000-0000E4010000}"/>
    <cellStyle name="Normal 13 5" xfId="100" xr:uid="{00000000-0005-0000-0000-0000E5010000}"/>
    <cellStyle name="Normal 14" xfId="60" xr:uid="{00000000-0005-0000-0000-0000E6010000}"/>
    <cellStyle name="Normal 14 2" xfId="450" xr:uid="{00000000-0005-0000-0000-0000E7010000}"/>
    <cellStyle name="Normal 14 2 2" xfId="626" xr:uid="{00000000-0005-0000-0000-0000E8010000}"/>
    <cellStyle name="Normal 14 2 2 2" xfId="1652" xr:uid="{F979686E-3D13-4B7E-88D7-E1E5E05F0C26}"/>
    <cellStyle name="Normal 14 2 2 3" xfId="1163" xr:uid="{4A3504A2-0D8B-489B-8CD8-D3716A70CBA4}"/>
    <cellStyle name="Normal 14 2 3" xfId="1495" xr:uid="{77A9D21B-61D1-4460-B398-5A03A20564C5}"/>
    <cellStyle name="Normal 14 2 4" xfId="1006" xr:uid="{C19DE9B3-C2CF-4C03-B001-4F19694F4B5C}"/>
    <cellStyle name="Normal 14 3" xfId="301" xr:uid="{00000000-0005-0000-0000-0000E9010000}"/>
    <cellStyle name="Normal 14 4" xfId="212" xr:uid="{00000000-0005-0000-0000-0000EA010000}"/>
    <cellStyle name="Normal 14 4 2" xfId="1369" xr:uid="{4C5FC70B-D288-490F-9CCA-832C0D0CECF4}"/>
    <cellStyle name="Normal 14 4 3" xfId="880" xr:uid="{34E26347-368A-4963-A898-225ECD53F815}"/>
    <cellStyle name="Normal 141" xfId="54" xr:uid="{00000000-0005-0000-0000-0000EB010000}"/>
    <cellStyle name="Normal 141 2" xfId="1261" xr:uid="{7F0BD0B5-FAEA-4485-8ED9-89F3AE0C4D41}"/>
    <cellStyle name="Normal 141 3" xfId="772" xr:uid="{751AD902-301D-44B5-947E-A79D20F2BE98}"/>
    <cellStyle name="Normal 149" xfId="663" xr:uid="{00000000-0005-0000-0000-0000EC010000}"/>
    <cellStyle name="Normal 149 2" xfId="1687" xr:uid="{9754D826-3AB2-4149-8460-8EB504EA681A}"/>
    <cellStyle name="Normal 149 3" xfId="1198" xr:uid="{51D99DA1-CFBB-49BD-BF74-B27DE1EAB416}"/>
    <cellStyle name="Normal 15" xfId="28" xr:uid="{00000000-0005-0000-0000-0000ED010000}"/>
    <cellStyle name="Normal 15 2" xfId="146" xr:uid="{00000000-0005-0000-0000-0000EE010000}"/>
    <cellStyle name="Normal 15 2 2" xfId="627" xr:uid="{00000000-0005-0000-0000-0000EF010000}"/>
    <cellStyle name="Normal 15 2 2 2" xfId="1653" xr:uid="{88605D00-AFF2-4BE8-8698-6E88E0914A09}"/>
    <cellStyle name="Normal 15 2 2 3" xfId="1164" xr:uid="{91548F59-72E4-48A4-85B2-FCF5E7C244C6}"/>
    <cellStyle name="Normal 15 2 3" xfId="451" xr:uid="{00000000-0005-0000-0000-0000F0010000}"/>
    <cellStyle name="Normal 15 2 3 2" xfId="1496" xr:uid="{4C7076CF-C6AB-4BF4-B0BF-7301E889F9DE}"/>
    <cellStyle name="Normal 15 2 3 3" xfId="1007" xr:uid="{B1BE16E1-27B7-4286-8BF9-F7DDFCA8BFE2}"/>
    <cellStyle name="Normal 15 3" xfId="302" xr:uid="{00000000-0005-0000-0000-0000F1010000}"/>
    <cellStyle name="Normal 15 4" xfId="214" xr:uid="{00000000-0005-0000-0000-0000F2010000}"/>
    <cellStyle name="Normal 15 4 2" xfId="1370" xr:uid="{311C8D61-C89B-4FCA-A8F2-F6D24E95D7C3}"/>
    <cellStyle name="Normal 15 4 3" xfId="881" xr:uid="{75F777D2-AED7-4BD1-B725-CC0E94D56690}"/>
    <cellStyle name="Normal 15 5" xfId="93" xr:uid="{00000000-0005-0000-0000-0000F3010000}"/>
    <cellStyle name="Normal 15 6" xfId="1247" xr:uid="{0B9B5D10-F5BB-4F67-848B-CE18CDA23C76}"/>
    <cellStyle name="Normal 15 7" xfId="758" xr:uid="{9CB6D6DE-1D5A-4DFE-A72A-48542B98D4FF}"/>
    <cellStyle name="Normal 16" xfId="303" xr:uid="{00000000-0005-0000-0000-0000F4010000}"/>
    <cellStyle name="Normal 16 2" xfId="452" xr:uid="{00000000-0005-0000-0000-0000F5010000}"/>
    <cellStyle name="Normal 16 2 2" xfId="628" xr:uid="{00000000-0005-0000-0000-0000F6010000}"/>
    <cellStyle name="Normal 16 2 2 2" xfId="1654" xr:uid="{09BF5156-048B-450E-9FE0-A7656CE93607}"/>
    <cellStyle name="Normal 16 2 2 3" xfId="1165" xr:uid="{E3A9C7EE-71B3-4C25-8948-AC1B68AE3A88}"/>
    <cellStyle name="Normal 16 2 3" xfId="1497" xr:uid="{BEBE166A-99D3-4D92-B363-3C5A00574041}"/>
    <cellStyle name="Normal 16 2 4" xfId="1008" xr:uid="{0E9CCDC3-4D24-4568-A254-B58CD162D710}"/>
    <cellStyle name="Normal 17" xfId="304" xr:uid="{00000000-0005-0000-0000-0000F7010000}"/>
    <cellStyle name="Normal 17 2" xfId="453" xr:uid="{00000000-0005-0000-0000-0000F8010000}"/>
    <cellStyle name="Normal 17 2 2" xfId="629" xr:uid="{00000000-0005-0000-0000-0000F9010000}"/>
    <cellStyle name="Normal 17 2 2 2" xfId="1655" xr:uid="{E061F8EB-357F-4B7A-BC9C-4D9B6C962E36}"/>
    <cellStyle name="Normal 17 2 2 3" xfId="1166" xr:uid="{54341BAD-C69B-4CCD-B26A-88308869C95A}"/>
    <cellStyle name="Normal 17 2 3" xfId="684" xr:uid="{00000000-0005-0000-0000-0000FA010000}"/>
    <cellStyle name="Normal 17 2 3 2" xfId="1706" xr:uid="{948617AF-7484-48F2-9805-D60115CF7EF7}"/>
    <cellStyle name="Normal 17 2 3 3" xfId="1217" xr:uid="{3E44D50A-9EA4-4F90-AAA7-F220149935C5}"/>
    <cellStyle name="Normal 17 2 4" xfId="693" xr:uid="{00000000-0005-0000-0000-0000FB010000}"/>
    <cellStyle name="Normal 17 2 4 2" xfId="1715" xr:uid="{E2F22EAD-B6A2-4727-A42D-5FAA979FB26B}"/>
    <cellStyle name="Normal 17 2 4 3" xfId="1226" xr:uid="{968A1C09-DCC8-46B8-B6AE-488FC17CA848}"/>
    <cellStyle name="Normal 17 2 5" xfId="1498" xr:uid="{8F6E941B-CFF6-4DBC-A330-F015759AC85C}"/>
    <cellStyle name="Normal 17 2 6" xfId="1009" xr:uid="{122743FD-9FB3-4872-8154-E7C00E97DFB8}"/>
    <cellStyle name="Normal 18" xfId="305" xr:uid="{00000000-0005-0000-0000-0000FC010000}"/>
    <cellStyle name="Normal 18 2" xfId="459" xr:uid="{00000000-0005-0000-0000-0000FD010000}"/>
    <cellStyle name="Normal 180" xfId="401" xr:uid="{00000000-0005-0000-0000-0000FE010000}"/>
    <cellStyle name="Normal 180 2" xfId="592" xr:uid="{00000000-0005-0000-0000-0000FF010000}"/>
    <cellStyle name="Normal 180 2 2" xfId="1618" xr:uid="{ADED65EE-1473-411C-A576-C443C206D2F5}"/>
    <cellStyle name="Normal 180 2 3" xfId="1129" xr:uid="{DBBFAEBB-15BB-4C1E-9812-B0FA35D2D049}"/>
    <cellStyle name="Normal 180 3" xfId="1463" xr:uid="{09400D80-7932-4499-8D3B-9A9DB3924D52}"/>
    <cellStyle name="Normal 180 4" xfId="974" xr:uid="{DB35B990-8F1C-4C32-9F67-C4A581FD46D2}"/>
    <cellStyle name="Normal 181" xfId="403" xr:uid="{00000000-0005-0000-0000-000000020000}"/>
    <cellStyle name="Normal 186 2" xfId="91" xr:uid="{00000000-0005-0000-0000-000001020000}"/>
    <cellStyle name="Normal 186 2 2" xfId="1286" xr:uid="{06253016-C3A9-40C8-9529-9F239269B129}"/>
    <cellStyle name="Normal 186 2 3" xfId="797" xr:uid="{49B39A2D-F715-400D-89D6-62F917A31052}"/>
    <cellStyle name="Normal 19" xfId="268" xr:uid="{00000000-0005-0000-0000-000002020000}"/>
    <cellStyle name="Normal 19 2" xfId="533" xr:uid="{00000000-0005-0000-0000-000003020000}"/>
    <cellStyle name="Normal 19 3" xfId="667" xr:uid="{00000000-0005-0000-0000-000004020000}"/>
    <cellStyle name="Normal 190" xfId="94" xr:uid="{00000000-0005-0000-0000-000005020000}"/>
    <cellStyle name="Normal 2" xfId="6" xr:uid="{00000000-0005-0000-0000-000006020000}"/>
    <cellStyle name="Normal 2 10" xfId="63" xr:uid="{00000000-0005-0000-0000-000007020000}"/>
    <cellStyle name="Normal 2 10 2" xfId="202" xr:uid="{00000000-0005-0000-0000-000008020000}"/>
    <cellStyle name="Normal 2 10 2 2" xfId="1360" xr:uid="{1A636648-B23C-470F-B70A-ACE5986B0F32}"/>
    <cellStyle name="Normal 2 10 2 3" xfId="871" xr:uid="{83A96EE9-F984-43EF-90F8-2599491F598F}"/>
    <cellStyle name="Normal 2 10 3" xfId="180" xr:uid="{00000000-0005-0000-0000-000009020000}"/>
    <cellStyle name="Normal 2 10 3 2" xfId="1339" xr:uid="{7E3EE3E2-0C0E-4A56-8606-03DED6A2C2BC}"/>
    <cellStyle name="Normal 2 10 3 3" xfId="850" xr:uid="{4A20F4EF-F38F-4405-9821-C16E8DF4FC29}"/>
    <cellStyle name="Normal 2 10 4" xfId="171" xr:uid="{00000000-0005-0000-0000-00000A020000}"/>
    <cellStyle name="Normal 2 10 4 2" xfId="1332" xr:uid="{28C9BFD9-404B-4628-B62B-A376095A1BD8}"/>
    <cellStyle name="Normal 2 10 4 3" xfId="843" xr:uid="{685F21CF-F876-4E5A-B333-0AB222F92E1E}"/>
    <cellStyle name="Normal 2 10 5" xfId="1267" xr:uid="{494A8808-1AEE-4909-9FCC-53461F0491DA}"/>
    <cellStyle name="Normal 2 10 6" xfId="778" xr:uid="{44F58A24-602C-4D01-8440-67B98A57C1AF}"/>
    <cellStyle name="Normal 2 11" xfId="740" xr:uid="{00000000-0005-0000-0000-00000B020000}"/>
    <cellStyle name="Normal 2 11 2" xfId="388" xr:uid="{00000000-0005-0000-0000-00000C020000}"/>
    <cellStyle name="Normal 2 11 3" xfId="378" xr:uid="{00000000-0005-0000-0000-00000D020000}"/>
    <cellStyle name="Normal 2 16" xfId="213" xr:uid="{00000000-0005-0000-0000-00000E020000}"/>
    <cellStyle name="Normal 2 2" xfId="11" xr:uid="{00000000-0005-0000-0000-00000F020000}"/>
    <cellStyle name="Normal 2 2 2" xfId="83" xr:uid="{00000000-0005-0000-0000-000010020000}"/>
    <cellStyle name="Normal 2 2 2 2" xfId="382" xr:uid="{00000000-0005-0000-0000-000011020000}"/>
    <cellStyle name="Normal 2 2 2 3" xfId="470" xr:uid="{00000000-0005-0000-0000-000012020000}"/>
    <cellStyle name="Normal 2 2 2 4" xfId="129" xr:uid="{00000000-0005-0000-0000-000013020000}"/>
    <cellStyle name="Normal 2 2 2 5" xfId="1279" xr:uid="{22F88CA7-D1DC-4F0E-A181-A96158C75B18}"/>
    <cellStyle name="Normal 2 2 2 6" xfId="790" xr:uid="{7563AFE3-4147-4118-B8B7-AAB0F22140CA}"/>
    <cellStyle name="Normal 2 2 3" xfId="140" xr:uid="{00000000-0005-0000-0000-000014020000}"/>
    <cellStyle name="Normal 2 2 4" xfId="454" xr:uid="{00000000-0005-0000-0000-000015020000}"/>
    <cellStyle name="Normal 2 2_06-2019  Reconciliation" xfId="307" xr:uid="{00000000-0005-0000-0000-000016020000}"/>
    <cellStyle name="Normal 2 3" xfId="73" xr:uid="{00000000-0005-0000-0000-000017020000}"/>
    <cellStyle name="Normal 2 3 2" xfId="126" xr:uid="{00000000-0005-0000-0000-000018020000}"/>
    <cellStyle name="Normal 2 3 2 2" xfId="471" xr:uid="{00000000-0005-0000-0000-000019020000}"/>
    <cellStyle name="Normal 2 3 2 3" xfId="494" xr:uid="{00000000-0005-0000-0000-00001A020000}"/>
    <cellStyle name="Normal 2 3 2 3 2" xfId="653" xr:uid="{00000000-0005-0000-0000-00001B020000}"/>
    <cellStyle name="Normal 2 3 2 3 2 2" xfId="1679" xr:uid="{9BE37C56-59B3-43E5-9DFE-FF8BCDB09322}"/>
    <cellStyle name="Normal 2 3 2 3 2 3" xfId="1190" xr:uid="{7F64BC8B-63C0-4C6C-9926-DD0411862310}"/>
    <cellStyle name="Normal 2 3 2 3 3" xfId="1522" xr:uid="{186380E0-48E4-4A6B-9348-E6A733C286C2}"/>
    <cellStyle name="Normal 2 3 2 3 4" xfId="1033" xr:uid="{7ED36AAC-F880-4CB7-A96D-7267E424881A}"/>
    <cellStyle name="Normal 2 3 2 4" xfId="247" xr:uid="{00000000-0005-0000-0000-00001C020000}"/>
    <cellStyle name="Normal 2 3 2 5" xfId="1307" xr:uid="{47E29301-8EAD-4D25-BC9A-0D014D955D0F}"/>
    <cellStyle name="Normal 2 3 2 6" xfId="818" xr:uid="{CE368F7A-7789-4B13-9E66-57F7E7DB72F7}"/>
    <cellStyle name="Normal 2 3 3" xfId="308" xr:uid="{00000000-0005-0000-0000-00001D020000}"/>
    <cellStyle name="Normal 2 3 4" xfId="160" xr:uid="{00000000-0005-0000-0000-00001E020000}"/>
    <cellStyle name="Normal 2 3 5" xfId="666" xr:uid="{00000000-0005-0000-0000-00001F020000}"/>
    <cellStyle name="Normal 2 3 5 2" xfId="383" xr:uid="{00000000-0005-0000-0000-000020020000}"/>
    <cellStyle name="Normal 2 3 6" xfId="309" xr:uid="{00000000-0005-0000-0000-000021020000}"/>
    <cellStyle name="Normal 2 3 7" xfId="118" xr:uid="{00000000-0005-0000-0000-000022020000}"/>
    <cellStyle name="Normal 2 3 7 2" xfId="1300" xr:uid="{AA0E8154-9281-4214-9867-25D14929AE70}"/>
    <cellStyle name="Normal 2 3 7 3" xfId="811" xr:uid="{7535E162-77A8-4A78-9A4A-0229B1C555E4}"/>
    <cellStyle name="Normal 2 4" xfId="310" xr:uid="{00000000-0005-0000-0000-000023020000}"/>
    <cellStyle name="Normal 2 4 2" xfId="429" xr:uid="{00000000-0005-0000-0000-000024020000}"/>
    <cellStyle name="Normal 2 4 2 5" xfId="425" xr:uid="{00000000-0005-0000-0000-000025020000}"/>
    <cellStyle name="Normal 2 5" xfId="64" xr:uid="{00000000-0005-0000-0000-000026020000}"/>
    <cellStyle name="Normal 2 5 2" xfId="306" xr:uid="{00000000-0005-0000-0000-000027020000}"/>
    <cellStyle name="Normal 2 6" xfId="421" xr:uid="{00000000-0005-0000-0000-000028020000}"/>
    <cellStyle name="Normal 20" xfId="52" xr:uid="{00000000-0005-0000-0000-000029020000}"/>
    <cellStyle name="Normal 20 2" xfId="564" xr:uid="{00000000-0005-0000-0000-00002A020000}"/>
    <cellStyle name="Normal 20 2 2" xfId="1590" xr:uid="{7EBADE3A-5F8A-4218-B3E2-72AA6E2CB2B0}"/>
    <cellStyle name="Normal 20 2 3" xfId="1101" xr:uid="{5EBABFC8-4F4C-4E66-881D-1DE1EC1AB434}"/>
    <cellStyle name="Normal 20 3" xfId="345" xr:uid="{00000000-0005-0000-0000-00002B020000}"/>
    <cellStyle name="Normal 20 3 2" xfId="1435" xr:uid="{00F3EA6F-3434-4872-B227-A106F755A6C8}"/>
    <cellStyle name="Normal 20 3 3" xfId="946" xr:uid="{F033C85B-64E1-49E9-B126-D8E8544AC59B}"/>
    <cellStyle name="Normal 21" xfId="133" xr:uid="{00000000-0005-0000-0000-00002C020000}"/>
    <cellStyle name="Normal 22" xfId="479" xr:uid="{00000000-0005-0000-0000-00002D020000}"/>
    <cellStyle name="Normal 22 2" xfId="643" xr:uid="{00000000-0005-0000-0000-00002E020000}"/>
    <cellStyle name="Normal 22 2 2" xfId="1669" xr:uid="{21542A93-6DCF-4881-8CD5-CBBE70BC3DEE}"/>
    <cellStyle name="Normal 22 2 3" xfId="1180" xr:uid="{FFEC1CA3-7633-4F2C-A567-77B3F9CD8E03}"/>
    <cellStyle name="Normal 22 3" xfId="1512" xr:uid="{DE281C6B-9777-4440-9ABB-73D0C169FBE4}"/>
    <cellStyle name="Normal 22 4" xfId="1023" xr:uid="{45DB8E9B-96FA-4DF9-8CB8-8433573C99BC}"/>
    <cellStyle name="Normal 23" xfId="143" xr:uid="{00000000-0005-0000-0000-00002F020000}"/>
    <cellStyle name="Normal 23 2" xfId="656" xr:uid="{00000000-0005-0000-0000-000030020000}"/>
    <cellStyle name="Normal 23 2 2" xfId="1682" xr:uid="{66FAD867-8E3A-432B-9E2B-5AC870E457A7}"/>
    <cellStyle name="Normal 23 2 3" xfId="1193" xr:uid="{1ACEB8C3-0E87-4A1A-9745-E3043355DA4B}"/>
    <cellStyle name="Normal 24" xfId="657" xr:uid="{00000000-0005-0000-0000-000031020000}"/>
    <cellStyle name="Normal 24 2" xfId="1683" xr:uid="{B5ECD237-5864-48B5-BCB0-54C23BCAA6C5}"/>
    <cellStyle name="Normal 24 3" xfId="1194" xr:uid="{D91F920C-171E-4D09-AA4D-1469A1533525}"/>
    <cellStyle name="Normal 25" xfId="658" xr:uid="{00000000-0005-0000-0000-000032020000}"/>
    <cellStyle name="Normal 25 2" xfId="1684" xr:uid="{23C09484-119E-4FEC-81D0-806B639BDC8D}"/>
    <cellStyle name="Normal 25 3" xfId="1195" xr:uid="{92852BC9-C2B3-4C62-86CD-42611AC7AFA3}"/>
    <cellStyle name="Normal 26" xfId="361" xr:uid="{00000000-0005-0000-0000-000033020000}"/>
    <cellStyle name="Normal 27" xfId="153" xr:uid="{00000000-0005-0000-0000-000034020000}"/>
    <cellStyle name="Normal 28" xfId="393" xr:uid="{00000000-0005-0000-0000-000035020000}"/>
    <cellStyle name="Normal 29" xfId="271" xr:uid="{00000000-0005-0000-0000-000036020000}"/>
    <cellStyle name="Normal 3" xfId="12" xr:uid="{00000000-0005-0000-0000-000037020000}"/>
    <cellStyle name="Normal 3 2" xfId="13" xr:uid="{00000000-0005-0000-0000-000038020000}"/>
    <cellStyle name="Normal 3 2 2" xfId="17" xr:uid="{00000000-0005-0000-0000-000039020000}"/>
    <cellStyle name="Normal 3 2 2 2" xfId="381" xr:uid="{00000000-0005-0000-0000-00003A020000}"/>
    <cellStyle name="Normal 3 2 2 2 3 4" xfId="391" xr:uid="{00000000-0005-0000-0000-00003B020000}"/>
    <cellStyle name="Normal 3 2 2 3" xfId="42" xr:uid="{00000000-0005-0000-0000-00003C020000}"/>
    <cellStyle name="Normal 3 2 2 4" xfId="155" xr:uid="{00000000-0005-0000-0000-00003D020000}"/>
    <cellStyle name="Normal 3 2 2 5" xfId="137" xr:uid="{00000000-0005-0000-0000-00003E020000}"/>
    <cellStyle name="Normal 3 2 3" xfId="312" xr:uid="{00000000-0005-0000-0000-00003F020000}"/>
    <cellStyle name="Normal 3 2 3 2" xfId="457" xr:uid="{00000000-0005-0000-0000-000040020000}"/>
    <cellStyle name="Normal 3 2 3 3" xfId="741" xr:uid="{00000000-0005-0000-0000-000041020000}"/>
    <cellStyle name="Normal 3 2 5" xfId="18" xr:uid="{00000000-0005-0000-0000-000042020000}"/>
    <cellStyle name="Normal 3 3" xfId="19" xr:uid="{00000000-0005-0000-0000-000043020000}"/>
    <cellStyle name="Normal 3 3 2" xfId="20" xr:uid="{00000000-0005-0000-0000-000044020000}"/>
    <cellStyle name="Normal 3 3 2 2" xfId="156" xr:uid="{00000000-0005-0000-0000-000045020000}"/>
    <cellStyle name="Normal 3 3 2 3" xfId="139" xr:uid="{00000000-0005-0000-0000-000046020000}"/>
    <cellStyle name="Normal 3 3 2 3 2" xfId="1313" xr:uid="{693D022A-C347-41E9-8F3A-548F8F7E5C2C}"/>
    <cellStyle name="Normal 3 3 2 3 3" xfId="824" xr:uid="{5CA2D5E7-71E5-44D2-861C-E86CEFBDA562}"/>
    <cellStyle name="Normal 3 4" xfId="35" xr:uid="{00000000-0005-0000-0000-000047020000}"/>
    <cellStyle name="Normal 3 4 2" xfId="311" xr:uid="{00000000-0005-0000-0000-000048020000}"/>
    <cellStyle name="Normal 3 4 3" xfId="1252" xr:uid="{2ABD389F-D13B-4F4D-A1D8-9E8F8BFB4B3C}"/>
    <cellStyle name="Normal 3 4 4" xfId="763" xr:uid="{E1DFBC4E-6EC8-40FC-A44C-BBF1F17B6ED7}"/>
    <cellStyle name="Normal 3 5" xfId="313" xr:uid="{00000000-0005-0000-0000-000049020000}"/>
    <cellStyle name="Normal 3 5 2" xfId="363" xr:uid="{00000000-0005-0000-0000-00004A020000}"/>
    <cellStyle name="Normal 3 6" xfId="433" xr:uid="{00000000-0005-0000-0000-00004B020000}"/>
    <cellStyle name="Normal 3 6 2" xfId="614" xr:uid="{00000000-0005-0000-0000-00004C020000}"/>
    <cellStyle name="Normal 3 6 2 2" xfId="1640" xr:uid="{815F475E-BDFC-4387-A76A-2D6531309AAD}"/>
    <cellStyle name="Normal 3 6 2 3" xfId="1151" xr:uid="{647BC2BA-9BD5-417F-B418-E8C1DC23C486}"/>
    <cellStyle name="Normal 3 6 3" xfId="1484" xr:uid="{71ABA3EC-BD62-468D-B9DD-28966996CD61}"/>
    <cellStyle name="Normal 3 6 4" xfId="995" xr:uid="{5C981739-81E6-4675-8894-5CE7C418C41D}"/>
    <cellStyle name="Normal 3_06-2019  Reconciliation" xfId="314" xr:uid="{00000000-0005-0000-0000-00004D020000}"/>
    <cellStyle name="Normal 30" xfId="742" xr:uid="{00000000-0005-0000-0000-00004E020000}"/>
    <cellStyle name="Normal 31" xfId="743" xr:uid="{00000000-0005-0000-0000-00004F020000}"/>
    <cellStyle name="Normal 32" xfId="744" xr:uid="{00000000-0005-0000-0000-000050020000}"/>
    <cellStyle name="Normal 33" xfId="90" xr:uid="{00000000-0005-0000-0000-000051020000}"/>
    <cellStyle name="Normal 33 2" xfId="1285" xr:uid="{9C1DF5E4-DCF1-4FF9-BE60-D0712E61B352}"/>
    <cellStyle name="Normal 33 3" xfId="796" xr:uid="{2EEA5A7B-1CEE-4706-B818-253B879119EA}"/>
    <cellStyle name="Normal 34" xfId="745" xr:uid="{00000000-0005-0000-0000-000052020000}"/>
    <cellStyle name="Normal 35" xfId="390" xr:uid="{00000000-0005-0000-0000-000053020000}"/>
    <cellStyle name="Normal 36" xfId="747" xr:uid="{00000000-0005-0000-0000-000054020000}"/>
    <cellStyle name="Normal 37" xfId="750" xr:uid="{00000000-0005-0000-0000-000055020000}"/>
    <cellStyle name="Normal 37 2" xfId="1727" xr:uid="{26F81DD7-E0EC-400E-98E5-E43B7AE3B92B}"/>
    <cellStyle name="Normal 37 3" xfId="1238" xr:uid="{1BC81358-B45B-480A-ABEF-52191E38F8B2}"/>
    <cellStyle name="Normal 38" xfId="751" xr:uid="{00000000-0005-0000-0000-000056020000}"/>
    <cellStyle name="Normal 38 2" xfId="1728" xr:uid="{99997282-825C-41C8-99E6-DA95B789E83A}"/>
    <cellStyle name="Normal 38 3" xfId="1239" xr:uid="{307DB356-BBF1-44ED-A59F-4967E8D7EB08}"/>
    <cellStyle name="Normal 39" xfId="5" xr:uid="{00000000-0005-0000-0000-000057020000}"/>
    <cellStyle name="Normal 4" xfId="21" xr:uid="{00000000-0005-0000-0000-000058020000}"/>
    <cellStyle name="Normal 4 13 2" xfId="229" xr:uid="{00000000-0005-0000-0000-000059020000}"/>
    <cellStyle name="Normal 4 14" xfId="417" xr:uid="{00000000-0005-0000-0000-00005A020000}"/>
    <cellStyle name="Normal 4 14 2" xfId="316" xr:uid="{00000000-0005-0000-0000-00005B020000}"/>
    <cellStyle name="Normal 4 14 2 2" xfId="317" xr:uid="{00000000-0005-0000-0000-00005C020000}"/>
    <cellStyle name="Normal 4 14 2 3" xfId="318" xr:uid="{00000000-0005-0000-0000-00005D020000}"/>
    <cellStyle name="Normal 4 14 2_06-2019  Reconciliation" xfId="319" xr:uid="{00000000-0005-0000-0000-00005E020000}"/>
    <cellStyle name="Normal 4 2" xfId="66" xr:uid="{00000000-0005-0000-0000-00005F020000}"/>
    <cellStyle name="Normal 4 2 10" xfId="242" xr:uid="{00000000-0005-0000-0000-000060020000}"/>
    <cellStyle name="Normal 4 2 2" xfId="257" xr:uid="{00000000-0005-0000-0000-000061020000}"/>
    <cellStyle name="Normal 4 2 2 2" xfId="524" xr:uid="{00000000-0005-0000-0000-000062020000}"/>
    <cellStyle name="Normal 4 2 2 2 2" xfId="1552" xr:uid="{1C5BFC8A-3954-41D4-A98B-66A2898C785B}"/>
    <cellStyle name="Normal 4 2 2 2 3" xfId="1063" xr:uid="{5C155553-1960-4C8B-AF36-8AFAD5160A84}"/>
    <cellStyle name="Normal 4 2 2 3" xfId="380" xr:uid="{00000000-0005-0000-0000-000063020000}"/>
    <cellStyle name="Normal 4 2 2 4" xfId="1399" xr:uid="{3AED2847-C4E2-40BA-BF93-EF269584A041}"/>
    <cellStyle name="Normal 4 2 2 5" xfId="910" xr:uid="{7DF801E9-8892-442F-8F8E-712A5D7478B8}"/>
    <cellStyle name="Normal 4 2 3" xfId="320" xr:uid="{00000000-0005-0000-0000-000064020000}"/>
    <cellStyle name="Normal 4 2 4" xfId="123" xr:uid="{00000000-0005-0000-0000-000065020000}"/>
    <cellStyle name="Normal 4 2 5" xfId="1269" xr:uid="{DE7A8CB2-F7A6-4336-93A1-BDFCB90EE75D}"/>
    <cellStyle name="Normal 4 2 6" xfId="780" xr:uid="{7231821A-2DF0-4FEA-B5BC-F5B8C65AFC13}"/>
    <cellStyle name="Normal 4 3" xfId="31" xr:uid="{00000000-0005-0000-0000-000066020000}"/>
    <cellStyle name="Normal 4 4" xfId="321" xr:uid="{00000000-0005-0000-0000-000067020000}"/>
    <cellStyle name="Normal 4 5" xfId="322" xr:uid="{00000000-0005-0000-0000-000068020000}"/>
    <cellStyle name="Normal 4 6" xfId="315" xr:uid="{00000000-0005-0000-0000-000069020000}"/>
    <cellStyle name="Normal 4 6 2" xfId="468" xr:uid="{00000000-0005-0000-0000-00006A020000}"/>
    <cellStyle name="Normal 4 7" xfId="438" xr:uid="{00000000-0005-0000-0000-00006B020000}"/>
    <cellStyle name="Normal 4 7 2" xfId="616" xr:uid="{00000000-0005-0000-0000-00006C020000}"/>
    <cellStyle name="Normal 4 7 2 2" xfId="1642" xr:uid="{59565DFB-B6D5-43E6-B778-0C7590322D85}"/>
    <cellStyle name="Normal 4 7 2 3" xfId="1153" xr:uid="{BFB4A91B-5D95-47EF-BC1D-0F6316E817AC}"/>
    <cellStyle name="Normal 4 7 3" xfId="1486" xr:uid="{E7F37DED-D03A-4204-A865-612566A118DA}"/>
    <cellStyle name="Normal 4 7 4" xfId="997" xr:uid="{D1706F1B-C7EF-4336-9025-219BEF5D5880}"/>
    <cellStyle name="Normal 4_06-2019  Reconciliation" xfId="323" xr:uid="{00000000-0005-0000-0000-00006D020000}"/>
    <cellStyle name="Normal 40" xfId="422" xr:uid="{00000000-0005-0000-0000-00006E020000}"/>
    <cellStyle name="Normal 40 2" xfId="608" xr:uid="{00000000-0005-0000-0000-00006F020000}"/>
    <cellStyle name="Normal 40 2 2" xfId="1634" xr:uid="{900746E3-1926-4C9F-B4BA-F46EB9056190}"/>
    <cellStyle name="Normal 40 2 3" xfId="1145" xr:uid="{C4BCFD7E-5557-4B53-B88E-3A833BDE66CB}"/>
    <cellStyle name="Normal 40 3" xfId="1478" xr:uid="{8EB45182-DDFA-40C4-B353-9EB2BD8139F2}"/>
    <cellStyle name="Normal 40 4" xfId="989" xr:uid="{20906676-8FDE-4FC8-90F0-3C5EBB9B892B}"/>
    <cellStyle name="Normal 41" xfId="436" xr:uid="{00000000-0005-0000-0000-000070020000}"/>
    <cellStyle name="Normal 41 2" xfId="615" xr:uid="{00000000-0005-0000-0000-000071020000}"/>
    <cellStyle name="Normal 41 2 2" xfId="1641" xr:uid="{B7B9A647-2F2C-4AD5-BDD9-200D5DF377F1}"/>
    <cellStyle name="Normal 41 2 3" xfId="1152" xr:uid="{871AD112-B196-4C09-97D2-5EBD3862C5CC}"/>
    <cellStyle name="Normal 41 3" xfId="1485" xr:uid="{9BFD66B9-CF9A-4299-855C-279D637136B1}"/>
    <cellStyle name="Normal 41 4" xfId="996" xr:uid="{BA7DD21C-64CC-482F-9386-187DEE403E34}"/>
    <cellStyle name="Normal 43" xfId="437" xr:uid="{00000000-0005-0000-0000-000072020000}"/>
    <cellStyle name="Normal 43 3 2" xfId="324" xr:uid="{00000000-0005-0000-0000-000073020000}"/>
    <cellStyle name="Normal 43 3 2 2" xfId="414" xr:uid="{00000000-0005-0000-0000-000074020000}"/>
    <cellStyle name="Normal 43 3 2 2 2" xfId="602" xr:uid="{00000000-0005-0000-0000-000075020000}"/>
    <cellStyle name="Normal 43 3 2 2 2 2" xfId="1628" xr:uid="{97C9CE69-BE78-46A1-92FE-EBC3D7FF328E}"/>
    <cellStyle name="Normal 43 3 2 2 2 3" xfId="1139" xr:uid="{0AD512FC-BB93-4096-83A3-AFD2F230D982}"/>
    <cellStyle name="Normal 43 3 2 2 3" xfId="1472" xr:uid="{00037D89-D6E8-45C8-BB25-DE4D20D047D4}"/>
    <cellStyle name="Normal 43 3 2 2 4" xfId="983" xr:uid="{138A1E22-6012-43F8-BA8E-FBACFF9B5999}"/>
    <cellStyle name="Normal 43 3 2 3" xfId="562" xr:uid="{00000000-0005-0000-0000-000076020000}"/>
    <cellStyle name="Normal 43 3 2 3 2" xfId="1589" xr:uid="{E69FF099-F3CE-4381-B400-9F7AF831C7EA}"/>
    <cellStyle name="Normal 43 3 2 3 3" xfId="1100" xr:uid="{D8A2D68F-AE61-42D0-A7C6-907EAFB2D9CB}"/>
    <cellStyle name="Normal 43 3 2 4" xfId="1434" xr:uid="{281BF319-8BC5-4A9F-BF9C-A7C2BDAB6830}"/>
    <cellStyle name="Normal 43 3 2 5" xfId="945" xr:uid="{831FEDF4-BDE7-4759-AFCE-8B0FADAD6262}"/>
    <cellStyle name="Normal 5" xfId="22" xr:uid="{00000000-0005-0000-0000-000077020000}"/>
    <cellStyle name="Normal 5 10" xfId="157" xr:uid="{00000000-0005-0000-0000-000078020000}"/>
    <cellStyle name="Normal 5 10 2" xfId="1322" xr:uid="{59049F8A-C66D-473A-8C22-E6CEC7E38FD8}"/>
    <cellStyle name="Normal 5 10 3" xfId="833" xr:uid="{AF0EADAE-DFCB-433B-A9F2-4C731262798F}"/>
    <cellStyle name="Normal 5 11" xfId="1243" xr:uid="{28E91FFE-9704-4F53-9387-B1F972F51B29}"/>
    <cellStyle name="Normal 5 12" xfId="754" xr:uid="{0979E019-067A-4C9E-BCB8-C2984698346E}"/>
    <cellStyle name="Normal 5 2" xfId="37" xr:uid="{00000000-0005-0000-0000-000079020000}"/>
    <cellStyle name="Normal 5 2 2" xfId="77" xr:uid="{00000000-0005-0000-0000-00007A020000}"/>
    <cellStyle name="Normal 5 2 2 2" xfId="569" xr:uid="{00000000-0005-0000-0000-00007B020000}"/>
    <cellStyle name="Normal 5 2 2 2 2" xfId="1595" xr:uid="{2E27D8C0-FAC0-4F01-81E0-2A45A820AD76}"/>
    <cellStyle name="Normal 5 2 2 2 3" xfId="1106" xr:uid="{83AAA297-0E7C-4E8C-89D5-4908062E817D}"/>
    <cellStyle name="Normal 5 2 2 3" xfId="354" xr:uid="{00000000-0005-0000-0000-00007C020000}"/>
    <cellStyle name="Normal 5 2 2 3 2" xfId="1440" xr:uid="{707D0465-1CFD-4871-9750-A152482BE9EF}"/>
    <cellStyle name="Normal 5 2 2 3 3" xfId="951" xr:uid="{29B66CA5-8679-4F55-A047-36031B4115D5}"/>
    <cellStyle name="Normal 5 2 3" xfId="326" xr:uid="{00000000-0005-0000-0000-00007D020000}"/>
    <cellStyle name="Normal 5 2 4" xfId="98" xr:uid="{00000000-0005-0000-0000-00007E020000}"/>
    <cellStyle name="Normal 5 3" xfId="325" xr:uid="{00000000-0005-0000-0000-00007F020000}"/>
    <cellStyle name="Normal 5 3 2" xfId="493" xr:uid="{00000000-0005-0000-0000-000080020000}"/>
    <cellStyle name="Normal 5 4" xfId="350" xr:uid="{00000000-0005-0000-0000-000081020000}"/>
    <cellStyle name="Normal 5 5" xfId="473" xr:uid="{00000000-0005-0000-0000-000082020000}"/>
    <cellStyle name="Normal 5 6" xfId="374" xr:uid="{00000000-0005-0000-0000-000083020000}"/>
    <cellStyle name="Normal 5 7" xfId="498" xr:uid="{00000000-0005-0000-0000-000084020000}"/>
    <cellStyle name="Normal 5 7 2" xfId="1526" xr:uid="{2D70211B-6DDF-4DC8-AB18-D7D459712CD2}"/>
    <cellStyle name="Normal 5 7 3" xfId="1037" xr:uid="{49C67895-53E1-4F90-8D0D-DF4CFCE902B5}"/>
    <cellStyle name="Normal 5 8" xfId="218" xr:uid="{00000000-0005-0000-0000-000085020000}"/>
    <cellStyle name="Normal 5 8 2" xfId="1374" xr:uid="{9AB44904-E998-4F30-AADC-62E7375EA491}"/>
    <cellStyle name="Normal 5 8 3" xfId="885" xr:uid="{8F4A1565-71C7-4046-A156-81C5F7AAA1C3}"/>
    <cellStyle name="Normal 5 9" xfId="178" xr:uid="{00000000-0005-0000-0000-000086020000}"/>
    <cellStyle name="Normal 5 9 2" xfId="1337" xr:uid="{86DF3343-A287-44BD-923A-397EEF04B6CC}"/>
    <cellStyle name="Normal 5 9 3" xfId="848" xr:uid="{9046CC6D-D1D9-460A-B0B3-C7F2B920C5C3}"/>
    <cellStyle name="Normal 51" xfId="661" xr:uid="{00000000-0005-0000-0000-000087020000}"/>
    <cellStyle name="Normal 52" xfId="150" xr:uid="{00000000-0005-0000-0000-000088020000}"/>
    <cellStyle name="Normal 53" xfId="701" xr:uid="{00000000-0005-0000-0000-000089020000}"/>
    <cellStyle name="Normal 54_PPE  FA Movenent Q4 2016" xfId="423" xr:uid="{00000000-0005-0000-0000-00008A020000}"/>
    <cellStyle name="Normal 6" xfId="23" xr:uid="{00000000-0005-0000-0000-00008B020000}"/>
    <cellStyle name="Normal 6 10" xfId="238" xr:uid="{00000000-0005-0000-0000-00008C020000}"/>
    <cellStyle name="Normal 6 11" xfId="755" xr:uid="{8D7AD3F7-EF43-45CC-B056-7DD87D23334A}"/>
    <cellStyle name="Normal 6 2" xfId="4" xr:uid="{00000000-0005-0000-0000-00008D020000}"/>
    <cellStyle name="Normal 6 2 2" xfId="563" xr:uid="{00000000-0005-0000-0000-00008E020000}"/>
    <cellStyle name="Normal 6 2 3" xfId="328" xr:uid="{00000000-0005-0000-0000-00008F020000}"/>
    <cellStyle name="Normal 6 2 4" xfId="168" xr:uid="{00000000-0005-0000-0000-000090020000}"/>
    <cellStyle name="Normal 6 2 5" xfId="38" xr:uid="{00000000-0005-0000-0000-000091020000}"/>
    <cellStyle name="Normal 6 3" xfId="167" xr:uid="{00000000-0005-0000-0000-000092020000}"/>
    <cellStyle name="Normal 6 3 2" xfId="327" xr:uid="{00000000-0005-0000-0000-000093020000}"/>
    <cellStyle name="Normal 6 3 3" xfId="1330" xr:uid="{9B266B9A-67DF-4820-A0B8-8FD845F1AB1A}"/>
    <cellStyle name="Normal 6 3 4" xfId="841" xr:uid="{85199347-5E19-4F24-A5A9-BCD40DB5EF40}"/>
    <cellStyle name="Normal 6 4" xfId="443" xr:uid="{00000000-0005-0000-0000-000094020000}"/>
    <cellStyle name="Normal 6 4 2" xfId="620" xr:uid="{00000000-0005-0000-0000-000095020000}"/>
    <cellStyle name="Normal 6 4 2 2" xfId="1646" xr:uid="{DB652CB4-202D-49DE-AEAF-351868364AD9}"/>
    <cellStyle name="Normal 6 4 2 3" xfId="1157" xr:uid="{86818273-6AB6-46DF-8F71-CCCD8DC829E2}"/>
    <cellStyle name="Normal 6 4 3" xfId="1489" xr:uid="{11D1B991-1F94-4310-AD51-0547F02D11D0}"/>
    <cellStyle name="Normal 6 4 4" xfId="1000" xr:uid="{12132A94-AD48-4998-80A6-E25D2FB0BEE5}"/>
    <cellStyle name="Normal 6 5" xfId="499" xr:uid="{00000000-0005-0000-0000-000096020000}"/>
    <cellStyle name="Normal 6 5 2" xfId="1527" xr:uid="{9FD34F54-7D34-437C-8399-1D17D39612BE}"/>
    <cellStyle name="Normal 6 5 3" xfId="1038" xr:uid="{EF159E82-AA2C-4DEC-BCE8-98024BD3DF60}"/>
    <cellStyle name="Normal 6 6" xfId="219" xr:uid="{00000000-0005-0000-0000-000097020000}"/>
    <cellStyle name="Normal 6 6 2" xfId="1375" xr:uid="{CC93AF6B-DB30-4FEF-A3A6-80AE76D5FB6A}"/>
    <cellStyle name="Normal 6 6 3" xfId="886" xr:uid="{01EC573F-F4C9-4387-A50D-76C4F75E06A0}"/>
    <cellStyle name="Normal 6 7" xfId="179" xr:uid="{00000000-0005-0000-0000-000098020000}"/>
    <cellStyle name="Normal 6 7 2" xfId="1338" xr:uid="{F11BA21D-FD78-45F8-9258-CC606F24F0E2}"/>
    <cellStyle name="Normal 6 7 3" xfId="849" xr:uid="{138CEDCE-B0B5-4A5A-A444-66284949C533}"/>
    <cellStyle name="Normal 6 8" xfId="158" xr:uid="{00000000-0005-0000-0000-000099020000}"/>
    <cellStyle name="Normal 6 8 2" xfId="1323" xr:uid="{566EE42C-EAF7-4E1A-B8ED-4CD2AC58C477}"/>
    <cellStyle name="Normal 6 8 3" xfId="834" xr:uid="{2DABEA14-D8BD-4FB1-B691-AAD0E2AEAF40}"/>
    <cellStyle name="Normal 6 9" xfId="1244" xr:uid="{7C66DBD7-94FC-4294-B065-FA4F62B7281F}"/>
    <cellStyle name="Normal 62" xfId="159" xr:uid="{00000000-0005-0000-0000-00009A020000}"/>
    <cellStyle name="Normal 62 2" xfId="174" xr:uid="{00000000-0005-0000-0000-00009B020000}"/>
    <cellStyle name="Normal 62 3" xfId="1324" xr:uid="{F51CACF4-9260-4AD8-BCFD-56B97EC8DD66}"/>
    <cellStyle name="Normal 62 4" xfId="835" xr:uid="{59884FD0-D507-4A8F-8F31-6B4DC48DB60F}"/>
    <cellStyle name="Normal 63" xfId="372" xr:uid="{00000000-0005-0000-0000-00009C020000}"/>
    <cellStyle name="Normal 64" xfId="329" xr:uid="{00000000-0005-0000-0000-00009D020000}"/>
    <cellStyle name="Normal 64 2" xfId="430" xr:uid="{00000000-0005-0000-0000-00009E020000}"/>
    <cellStyle name="Normal 65" xfId="368" xr:uid="{00000000-0005-0000-0000-00009F020000}"/>
    <cellStyle name="Normal 67" xfId="469" xr:uid="{00000000-0005-0000-0000-0000A0020000}"/>
    <cellStyle name="Normal 68" xfId="463" xr:uid="{00000000-0005-0000-0000-0000A1020000}"/>
    <cellStyle name="Normal 68 2" xfId="635" xr:uid="{00000000-0005-0000-0000-0000A2020000}"/>
    <cellStyle name="Normal 68 2 2" xfId="1661" xr:uid="{2389DF26-E5DB-46E6-8977-8E7D39097067}"/>
    <cellStyle name="Normal 68 2 3" xfId="1172" xr:uid="{A1537B4C-21D2-4B9A-A5CD-67DEBB1C8F64}"/>
    <cellStyle name="Normal 68 3" xfId="1504" xr:uid="{10289904-6509-4E08-A503-EEDDD27DEA48}"/>
    <cellStyle name="Normal 68 4" xfId="1015" xr:uid="{5BCD55B8-F212-4CAA-B3B0-E6312FD87818}"/>
    <cellStyle name="Normal 7" xfId="1" xr:uid="{00000000-0005-0000-0000-0000A3020000}"/>
    <cellStyle name="Normal 7 11" xfId="79" xr:uid="{00000000-0005-0000-0000-0000A4020000}"/>
    <cellStyle name="Normal 7 2" xfId="68" xr:uid="{00000000-0005-0000-0000-0000A5020000}"/>
    <cellStyle name="Normal 7 2 2" xfId="377" xr:uid="{00000000-0005-0000-0000-0000A6020000}"/>
    <cellStyle name="Normal 7 2 3" xfId="331" xr:uid="{00000000-0005-0000-0000-0000A7020000}"/>
    <cellStyle name="Normal 7 3" xfId="48" xr:uid="{00000000-0005-0000-0000-0000A8020000}"/>
    <cellStyle name="Normal 7 3 2" xfId="330" xr:uid="{00000000-0005-0000-0000-0000A9020000}"/>
    <cellStyle name="Normal 7 4" xfId="376" xr:uid="{00000000-0005-0000-0000-0000AA020000}"/>
    <cellStyle name="Normal 7 5" xfId="24" xr:uid="{00000000-0005-0000-0000-0000AB020000}"/>
    <cellStyle name="Normal 70" xfId="367" xr:uid="{00000000-0005-0000-0000-0000AC020000}"/>
    <cellStyle name="Normal 70 2" xfId="492" xr:uid="{00000000-0005-0000-0000-0000AD020000}"/>
    <cellStyle name="Normal 72" xfId="464" xr:uid="{00000000-0005-0000-0000-0000AE020000}"/>
    <cellStyle name="Normal 72 2" xfId="636" xr:uid="{00000000-0005-0000-0000-0000AF020000}"/>
    <cellStyle name="Normal 72 2 2" xfId="1662" xr:uid="{D2F49D6D-B4F2-4427-9139-3336226800BC}"/>
    <cellStyle name="Normal 72 2 3" xfId="1173" xr:uid="{9C2E1704-1FE4-4944-B1EA-87E7B0B03198}"/>
    <cellStyle name="Normal 72 3" xfId="1505" xr:uid="{7EE9C41E-50AD-4F9E-A58A-24DDE9F06FD0}"/>
    <cellStyle name="Normal 72 4" xfId="1016" xr:uid="{66887C18-14FC-4B85-AB7A-1603CD96F45A}"/>
    <cellStyle name="Normal 73" xfId="332" xr:uid="{00000000-0005-0000-0000-0000B0020000}"/>
    <cellStyle name="Normal 73 2" xfId="461" xr:uid="{00000000-0005-0000-0000-0000B1020000}"/>
    <cellStyle name="Normal 73 2 2" xfId="633" xr:uid="{00000000-0005-0000-0000-0000B2020000}"/>
    <cellStyle name="Normal 73 2 2 2" xfId="1659" xr:uid="{7170B59C-8DA8-4351-99A2-6A71151F0CE7}"/>
    <cellStyle name="Normal 73 2 2 3" xfId="1170" xr:uid="{1DCEA6CB-2DF7-455F-8AAE-7FBDB952EAC6}"/>
    <cellStyle name="Normal 73 2 3" xfId="1502" xr:uid="{A7E0A096-CC26-486E-97DB-D180AF736EB7}"/>
    <cellStyle name="Normal 73 2 4" xfId="1013" xr:uid="{8FA513C5-B4CA-4C7C-8ECA-14493E42F346}"/>
    <cellStyle name="Normal 74" xfId="333" xr:uid="{00000000-0005-0000-0000-0000B3020000}"/>
    <cellStyle name="Normal 74 2" xfId="476" xr:uid="{00000000-0005-0000-0000-0000B4020000}"/>
    <cellStyle name="Normal 75" xfId="334" xr:uid="{00000000-0005-0000-0000-0000B5020000}"/>
    <cellStyle name="Normal 75 2" xfId="335" xr:uid="{00000000-0005-0000-0000-0000B6020000}"/>
    <cellStyle name="Normal 75 3" xfId="432" xr:uid="{00000000-0005-0000-0000-0000B7020000}"/>
    <cellStyle name="Normal 78" xfId="455" xr:uid="{00000000-0005-0000-0000-0000B8020000}"/>
    <cellStyle name="Normal 79" xfId="336" xr:uid="{00000000-0005-0000-0000-0000B9020000}"/>
    <cellStyle name="Normal 8" xfId="27" xr:uid="{00000000-0005-0000-0000-0000BA020000}"/>
    <cellStyle name="Normal 8 11 3" xfId="109" xr:uid="{00000000-0005-0000-0000-0000BB020000}"/>
    <cellStyle name="Normal 8 11 3 2" xfId="1295" xr:uid="{7C0D7FF8-5F3B-4E1F-9FD6-B163998B08FE}"/>
    <cellStyle name="Normal 8 11 3 3" xfId="806" xr:uid="{0DD6F6EC-4521-400D-B2B9-5BECE8CB4F31}"/>
    <cellStyle name="Normal 8 2" xfId="51" xr:uid="{00000000-0005-0000-0000-0000BC020000}"/>
    <cellStyle name="Normal 8 2 2" xfId="338" xr:uid="{00000000-0005-0000-0000-0000BD020000}"/>
    <cellStyle name="Normal 8 2 2 2" xfId="248" xr:uid="{00000000-0005-0000-0000-0000BE020000}"/>
    <cellStyle name="Normal 8 2 3" xfId="209" xr:uid="{00000000-0005-0000-0000-0000BF020000}"/>
    <cellStyle name="Normal 8 2 3 2" xfId="1366" xr:uid="{390F4880-A213-4A26-99F7-52D3961F1CB1}"/>
    <cellStyle name="Normal 8 2 3 3" xfId="877" xr:uid="{6F02FC40-05B6-441A-87A0-E37A74A54BD1}"/>
    <cellStyle name="Normal 8 3" xfId="110" xr:uid="{00000000-0005-0000-0000-0000C0020000}"/>
    <cellStyle name="Normal 8 3 2" xfId="617" xr:uid="{00000000-0005-0000-0000-0000C1020000}"/>
    <cellStyle name="Normal 8 3 2 2" xfId="1643" xr:uid="{79700810-3029-4554-9EAE-4AD7C9EC20F6}"/>
    <cellStyle name="Normal 8 3 2 3" xfId="1154" xr:uid="{03391131-2D1A-4077-96B7-F231E197F29D}"/>
    <cellStyle name="Normal 8 3 3" xfId="1296" xr:uid="{3B808107-B7DA-4CC4-902A-0174D67FE1CC}"/>
    <cellStyle name="Normal 8 3 4" xfId="807" xr:uid="{4794F4DC-1D6F-41C0-AB01-9D75D147CFA6}"/>
    <cellStyle name="Normal 8 3 5" xfId="371" xr:uid="{00000000-0005-0000-0000-0000C2020000}"/>
    <cellStyle name="Normal 8 4" xfId="169" xr:uid="{00000000-0005-0000-0000-0000C3020000}"/>
    <cellStyle name="Normal 8 4 2" xfId="337" xr:uid="{00000000-0005-0000-0000-0000C4020000}"/>
    <cellStyle name="Normal 8 5" xfId="194" xr:uid="{00000000-0005-0000-0000-0000C5020000}"/>
    <cellStyle name="Normal 8 5 2" xfId="1353" xr:uid="{424ED799-3130-4110-A954-7DA8DABF8865}"/>
    <cellStyle name="Normal 8 5 3" xfId="864" xr:uid="{908687E3-BCFA-4F22-845C-05D7C009BEA2}"/>
    <cellStyle name="Normal 8 6" xfId="106" xr:uid="{00000000-0005-0000-0000-0000C6020000}"/>
    <cellStyle name="Normal 8 6 2" xfId="1293" xr:uid="{86752C01-8B45-4C19-A1B3-B7BCDC3B05A9}"/>
    <cellStyle name="Normal 8 6 3" xfId="804" xr:uid="{5E8FD293-46F0-41F2-90C0-9A9CF3ACC348}"/>
    <cellStyle name="Normal 8 7" xfId="1246" xr:uid="{05A33917-47BD-4D01-B527-856A229E0097}"/>
    <cellStyle name="Normal 8 8" xfId="253" xr:uid="{00000000-0005-0000-0000-0000C7020000}"/>
    <cellStyle name="Normal 8 8 2 2" xfId="379" xr:uid="{00000000-0005-0000-0000-0000C8020000}"/>
    <cellStyle name="Normal 8 9" xfId="757" xr:uid="{81B7E9FB-4D77-4390-AD56-5F22B5671F45}"/>
    <cellStyle name="Normal 8_06-2019  Reconciliation" xfId="339" xr:uid="{00000000-0005-0000-0000-0000C9020000}"/>
    <cellStyle name="Normal 83 2" xfId="384" xr:uid="{00000000-0005-0000-0000-0000CA020000}"/>
    <cellStyle name="Normal 88 2 2" xfId="255" xr:uid="{00000000-0005-0000-0000-0000CB020000}"/>
    <cellStyle name="Normal 88 2 2 2" xfId="522" xr:uid="{00000000-0005-0000-0000-0000CC020000}"/>
    <cellStyle name="Normal 88 2 2 2 2" xfId="1550" xr:uid="{E2BA9F4E-F8F1-4CC3-8A2A-BFCEAC269BA2}"/>
    <cellStyle name="Normal 88 2 2 2 3" xfId="1061" xr:uid="{82B094E4-DC9B-4E05-B8BE-CDEAA9071441}"/>
    <cellStyle name="Normal 88 2 2 3" xfId="1397" xr:uid="{A5678FED-C8C9-4AAA-BBC1-B060426EF387}"/>
    <cellStyle name="Normal 88 2 2 4" xfId="908" xr:uid="{6597256C-5C31-4A4B-83E6-74272B543C34}"/>
    <cellStyle name="Normal 9" xfId="29" xr:uid="{00000000-0005-0000-0000-0000CD020000}"/>
    <cellStyle name="Normal 9 2" xfId="117" xr:uid="{00000000-0005-0000-0000-0000CE020000}"/>
    <cellStyle name="Normal 9 2 2" xfId="341" xr:uid="{00000000-0005-0000-0000-0000CF020000}"/>
    <cellStyle name="Normal 9 2 3" xfId="1299" xr:uid="{8C5EF488-7FF1-465C-B183-C86850AB2D54}"/>
    <cellStyle name="Normal 9 2 4" xfId="810" xr:uid="{D574483A-CF1E-4B90-BE96-6924F35CC3BC}"/>
    <cellStyle name="Normal 9 3" xfId="446" xr:uid="{00000000-0005-0000-0000-0000D0020000}"/>
    <cellStyle name="Normal 9 3 2" xfId="622" xr:uid="{00000000-0005-0000-0000-0000D1020000}"/>
    <cellStyle name="Normal 9 3 2 2" xfId="1648" xr:uid="{F005F290-EFD3-4740-AE5A-77DA556D560A}"/>
    <cellStyle name="Normal 9 3 2 3" xfId="1159" xr:uid="{DC5741F9-3B1D-48FE-862D-3DC0BE46EBD9}"/>
    <cellStyle name="Normal 9 3 3" xfId="1491" xr:uid="{2A432CF6-3B8C-4662-9B25-434AD3B25066}"/>
    <cellStyle name="Normal 9 3 4" xfId="1002" xr:uid="{A6801E96-AD1E-40A5-9A84-BF682D3A0DFB}"/>
    <cellStyle name="Normal 9 4" xfId="340" xr:uid="{00000000-0005-0000-0000-0000D2020000}"/>
    <cellStyle name="Normal 9 5" xfId="186" xr:uid="{00000000-0005-0000-0000-0000D3020000}"/>
    <cellStyle name="Normal 9 5 2" xfId="1345" xr:uid="{F191E526-15EC-4C5B-8EE5-F558F9C9DC77}"/>
    <cellStyle name="Normal 9 5 3" xfId="856" xr:uid="{B4A5CB59-3C32-49EE-9EE7-9B8B8125893E}"/>
    <cellStyle name="Normal 9 6" xfId="128" xr:uid="{00000000-0005-0000-0000-0000D4020000}"/>
    <cellStyle name="Normal 97" xfId="395" xr:uid="{00000000-0005-0000-0000-0000D5020000}"/>
    <cellStyle name="Normal 99" xfId="241" xr:uid="{00000000-0005-0000-0000-0000D6020000}"/>
    <cellStyle name="Normal 99 2" xfId="515" xr:uid="{00000000-0005-0000-0000-0000D7020000}"/>
    <cellStyle name="Normal 99 2 2" xfId="1543" xr:uid="{6A62043A-481D-4FE9-B9B4-8961F39027D2}"/>
    <cellStyle name="Normal 99 2 3" xfId="1054" xr:uid="{D691430D-4DAF-4F4B-A9F6-65E87744C44B}"/>
    <cellStyle name="Normal 99 3" xfId="1390" xr:uid="{31FE1522-24FA-4686-BBF1-8FCFD9ED1291}"/>
    <cellStyle name="Normal 99 4" xfId="901" xr:uid="{525A6472-5A01-40AA-9B62-50AB88CD10D9}"/>
    <cellStyle name="Note 2" xfId="714" xr:uid="{00000000-0005-0000-0000-0000D8020000}"/>
    <cellStyle name="Output 2" xfId="709" xr:uid="{00000000-0005-0000-0000-0000D9020000}"/>
    <cellStyle name="Percent" xfId="2" builtinId="5"/>
    <cellStyle name="Percent 2" xfId="7" xr:uid="{00000000-0005-0000-0000-0000DB020000}"/>
    <cellStyle name="Percent 2 2" xfId="81" xr:uid="{00000000-0005-0000-0000-0000DC020000}"/>
    <cellStyle name="Percent 2 2 2" xfId="647" xr:uid="{00000000-0005-0000-0000-0000DD020000}"/>
    <cellStyle name="Percent 2 2 2 2" xfId="1673" xr:uid="{B0DDEF87-ED3E-4704-B74C-B84B49312DC1}"/>
    <cellStyle name="Percent 2 2 2 3" xfId="1184" xr:uid="{3E49F06F-5E62-4F3B-9233-EA380D431180}"/>
    <cellStyle name="Percent 2 2 3" xfId="484" xr:uid="{00000000-0005-0000-0000-0000DE020000}"/>
    <cellStyle name="Percent 2 2 3 2" xfId="1516" xr:uid="{FF94CB13-4640-465E-A53E-114668254E4D}"/>
    <cellStyle name="Percent 2 2 3 3" xfId="1027" xr:uid="{F63FB8EF-501E-4D48-BECA-4DEA742C7660}"/>
    <cellStyle name="Percent 2 2 4" xfId="1277" xr:uid="{F0D59D86-454B-475D-87A9-1181A1DA0AE1}"/>
    <cellStyle name="Percent 2 2 5" xfId="788" xr:uid="{0BC4E318-EFB0-4BEA-B66A-E50E6027D90E}"/>
    <cellStyle name="Percent 2 3" xfId="58" xr:uid="{00000000-0005-0000-0000-0000DF020000}"/>
    <cellStyle name="Percent 2 8" xfId="252" xr:uid="{00000000-0005-0000-0000-0000E0020000}"/>
    <cellStyle name="Percent 3" xfId="78" xr:uid="{00000000-0005-0000-0000-0000E1020000}"/>
    <cellStyle name="Percent 3 2" xfId="116" xr:uid="{00000000-0005-0000-0000-0000E2020000}"/>
    <cellStyle name="Percent 3 2 2" xfId="567" xr:uid="{00000000-0005-0000-0000-0000E3020000}"/>
    <cellStyle name="Percent 3 2 2 2" xfId="1593" xr:uid="{2AEB25AF-9798-410B-B814-72C94517693C}"/>
    <cellStyle name="Percent 3 2 2 3" xfId="1104" xr:uid="{2A6F90F1-A81A-4FB1-A232-5A193140DA2C}"/>
    <cellStyle name="Percent 3 3" xfId="352" xr:uid="{00000000-0005-0000-0000-0000E4020000}"/>
    <cellStyle name="Percent 3 3 2" xfId="1438" xr:uid="{24B39ACC-1AFA-46DF-A211-9ED07D8D822E}"/>
    <cellStyle name="Percent 3 3 3" xfId="949" xr:uid="{A466F33B-030E-4A66-8FF0-B304CCEA7713}"/>
    <cellStyle name="Percent 4" xfId="135" xr:uid="{00000000-0005-0000-0000-0000E5020000}"/>
    <cellStyle name="Percent 4 3" xfId="122" xr:uid="{00000000-0005-0000-0000-0000E6020000}"/>
    <cellStyle name="Percent 4 3 2" xfId="1304" xr:uid="{2458FED4-869E-468D-96CD-DB9255369387}"/>
    <cellStyle name="Percent 4 3 3" xfId="815" xr:uid="{14C0F39F-5696-424C-A3FD-05E433F8589A}"/>
    <cellStyle name="Percent 5" xfId="681" xr:uid="{00000000-0005-0000-0000-0000E7020000}"/>
    <cellStyle name="Percent 5 2" xfId="1703" xr:uid="{12F6E977-CF67-49B0-8E86-AC825F3DABE1}"/>
    <cellStyle name="Percent 5 3" xfId="1214" xr:uid="{26211EC5-E016-444D-8074-E34D6B3B823F}"/>
    <cellStyle name="Percent 6" xfId="690" xr:uid="{00000000-0005-0000-0000-0000E8020000}"/>
    <cellStyle name="Percent 6 2" xfId="1712" xr:uid="{1905C5F6-C98C-4591-B8A7-70F4E55DB136}"/>
    <cellStyle name="Percent 6 3" xfId="1223" xr:uid="{4DA1A2BE-5EF5-484B-8017-71CBC06076DA}"/>
    <cellStyle name="Style 1" xfId="236" xr:uid="{00000000-0005-0000-0000-0000E9020000}"/>
    <cellStyle name="Style 1 2" xfId="342" xr:uid="{00000000-0005-0000-0000-0000EA020000}"/>
    <cellStyle name="Style 1 4" xfId="263" xr:uid="{00000000-0005-0000-0000-0000EB020000}"/>
    <cellStyle name="Title 2" xfId="704" xr:uid="{00000000-0005-0000-0000-0000EC020000}"/>
    <cellStyle name="Total 2" xfId="716" xr:uid="{00000000-0005-0000-0000-0000ED020000}"/>
    <cellStyle name="Warning Text 2" xfId="713" xr:uid="{00000000-0005-0000-0000-0000EE020000}"/>
    <cellStyle name="เครื่องหมายจุลภาค_OK 115002-2008" xfId="343" xr:uid="{00000000-0005-0000-0000-0000EF020000}"/>
    <cellStyle name="ปกติ_OK 115002-2008" xfId="344" xr:uid="{00000000-0005-0000-0000-0000F002000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FCCCC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5"/>
  <sheetViews>
    <sheetView zoomScaleNormal="100" zoomScaleSheetLayoutView="85" workbookViewId="0">
      <selection activeCell="D5" sqref="D5"/>
    </sheetView>
  </sheetViews>
  <sheetFormatPr defaultColWidth="10.140625" defaultRowHeight="20.100000000000001" customHeight="1"/>
  <cols>
    <col min="1" max="3" width="1.5703125" style="2" customWidth="1"/>
    <col min="4" max="4" width="26.28515625" style="2" customWidth="1"/>
    <col min="5" max="5" width="7.5703125" style="342" customWidth="1"/>
    <col min="6" max="6" width="0.5703125" style="2" customWidth="1"/>
    <col min="7" max="7" width="13.85546875" style="3" customWidth="1"/>
    <col min="8" max="8" width="0.85546875" style="4" customWidth="1"/>
    <col min="9" max="9" width="12.5703125" style="3" customWidth="1"/>
    <col min="10" max="10" width="0.85546875" style="2" customWidth="1"/>
    <col min="11" max="11" width="14.140625" style="3" customWidth="1"/>
    <col min="12" max="12" width="0.85546875" style="4" customWidth="1"/>
    <col min="13" max="13" width="12.5703125" style="3" customWidth="1"/>
    <col min="14" max="16384" width="10.140625" style="2"/>
  </cols>
  <sheetData>
    <row r="1" spans="1:13" ht="18.95" customHeight="1">
      <c r="A1" s="1" t="s">
        <v>123</v>
      </c>
      <c r="E1" s="2"/>
    </row>
    <row r="2" spans="1:13" ht="18.95" customHeight="1">
      <c r="A2" s="1" t="s">
        <v>0</v>
      </c>
      <c r="E2" s="2"/>
    </row>
    <row r="3" spans="1:13" s="8" customFormat="1" ht="18.95" customHeight="1">
      <c r="A3" s="34" t="s">
        <v>213</v>
      </c>
      <c r="B3" s="5"/>
      <c r="C3" s="5"/>
      <c r="D3" s="5"/>
      <c r="E3" s="5"/>
      <c r="F3" s="5"/>
      <c r="G3" s="6"/>
      <c r="H3" s="7"/>
      <c r="I3" s="6"/>
      <c r="J3" s="5"/>
      <c r="K3" s="6"/>
      <c r="L3" s="7"/>
      <c r="M3" s="6"/>
    </row>
    <row r="4" spans="1:13" ht="20.100000000000001" customHeight="1">
      <c r="A4" s="9"/>
      <c r="G4" s="10"/>
      <c r="I4" s="10"/>
      <c r="J4" s="11"/>
      <c r="K4" s="10"/>
      <c r="L4" s="3"/>
      <c r="M4" s="10"/>
    </row>
    <row r="5" spans="1:13" s="8" customFormat="1" ht="18.95" customHeight="1">
      <c r="G5" s="349" t="s">
        <v>55</v>
      </c>
      <c r="H5" s="349"/>
      <c r="I5" s="349"/>
      <c r="J5" s="46"/>
      <c r="K5" s="349" t="s">
        <v>67</v>
      </c>
      <c r="L5" s="349"/>
      <c r="M5" s="349"/>
    </row>
    <row r="6" spans="1:13" s="8" customFormat="1" ht="18.95" customHeight="1">
      <c r="G6" s="105" t="s">
        <v>56</v>
      </c>
      <c r="H6" s="47"/>
      <c r="I6" s="14" t="s">
        <v>149</v>
      </c>
      <c r="J6" s="46"/>
      <c r="K6" s="105" t="s">
        <v>56</v>
      </c>
      <c r="L6" s="47"/>
      <c r="M6" s="14" t="s">
        <v>149</v>
      </c>
    </row>
    <row r="7" spans="1:13" s="8" customFormat="1" ht="18.95" customHeight="1">
      <c r="G7" s="208" t="s">
        <v>216</v>
      </c>
      <c r="H7" s="39"/>
      <c r="I7" s="208" t="s">
        <v>39</v>
      </c>
      <c r="J7" s="36"/>
      <c r="K7" s="208" t="s">
        <v>216</v>
      </c>
      <c r="L7" s="14"/>
      <c r="M7" s="14" t="s">
        <v>39</v>
      </c>
    </row>
    <row r="8" spans="1:13" ht="18.95" customHeight="1">
      <c r="A8" s="12"/>
      <c r="E8" s="133"/>
      <c r="F8" s="13"/>
      <c r="G8" s="14" t="s">
        <v>141</v>
      </c>
      <c r="H8" s="15"/>
      <c r="I8" s="14" t="s">
        <v>122</v>
      </c>
      <c r="J8" s="13"/>
      <c r="K8" s="14" t="s">
        <v>141</v>
      </c>
      <c r="L8" s="15"/>
      <c r="M8" s="14" t="s">
        <v>122</v>
      </c>
    </row>
    <row r="9" spans="1:13" ht="18.95" customHeight="1">
      <c r="A9" s="12"/>
      <c r="E9" s="134" t="s">
        <v>1</v>
      </c>
      <c r="F9" s="1"/>
      <c r="G9" s="16" t="s">
        <v>2</v>
      </c>
      <c r="H9" s="17"/>
      <c r="I9" s="16" t="s">
        <v>2</v>
      </c>
      <c r="J9" s="1"/>
      <c r="K9" s="16" t="s">
        <v>2</v>
      </c>
      <c r="L9" s="17"/>
      <c r="M9" s="16" t="s">
        <v>2</v>
      </c>
    </row>
    <row r="10" spans="1:13" ht="18.95" customHeight="1">
      <c r="A10" s="13" t="s">
        <v>3</v>
      </c>
      <c r="E10" s="135"/>
      <c r="F10" s="1"/>
      <c r="G10" s="121"/>
      <c r="H10" s="17"/>
      <c r="I10" s="18"/>
      <c r="J10" s="1"/>
      <c r="K10" s="121"/>
      <c r="L10" s="17"/>
      <c r="M10" s="18"/>
    </row>
    <row r="11" spans="1:13" ht="5.0999999999999996" customHeight="1">
      <c r="A11" s="12"/>
      <c r="E11" s="135"/>
      <c r="F11" s="1"/>
      <c r="G11" s="121"/>
      <c r="H11" s="17"/>
      <c r="I11" s="18"/>
      <c r="J11" s="1"/>
      <c r="K11" s="121"/>
      <c r="L11" s="17"/>
      <c r="M11" s="18"/>
    </row>
    <row r="12" spans="1:13" ht="18.95" customHeight="1">
      <c r="A12" s="13" t="s">
        <v>4</v>
      </c>
      <c r="G12" s="122"/>
      <c r="K12" s="122"/>
    </row>
    <row r="13" spans="1:13" ht="5.0999999999999996" customHeight="1">
      <c r="A13" s="13"/>
      <c r="G13" s="122"/>
      <c r="K13" s="122"/>
    </row>
    <row r="14" spans="1:13" ht="18.95" customHeight="1">
      <c r="A14" s="19" t="s">
        <v>5</v>
      </c>
      <c r="E14" s="136"/>
      <c r="G14" s="123">
        <v>470300990</v>
      </c>
      <c r="I14" s="10">
        <v>1234416297</v>
      </c>
      <c r="J14" s="11"/>
      <c r="K14" s="123">
        <v>290794733</v>
      </c>
      <c r="L14" s="3"/>
      <c r="M14" s="10">
        <v>1091584267</v>
      </c>
    </row>
    <row r="15" spans="1:13" ht="18.95" customHeight="1">
      <c r="A15" s="19" t="s">
        <v>35</v>
      </c>
      <c r="E15" s="136">
        <v>8</v>
      </c>
      <c r="G15" s="123">
        <v>0</v>
      </c>
      <c r="I15" s="10">
        <v>6088762</v>
      </c>
      <c r="J15" s="11"/>
      <c r="K15" s="123">
        <v>0</v>
      </c>
      <c r="L15" s="3"/>
      <c r="M15" s="10">
        <v>0</v>
      </c>
    </row>
    <row r="16" spans="1:13" ht="18.95" customHeight="1">
      <c r="A16" s="9" t="s">
        <v>6</v>
      </c>
      <c r="E16" s="342">
        <v>9</v>
      </c>
      <c r="G16" s="123">
        <v>844423750</v>
      </c>
      <c r="I16" s="10">
        <v>726918668</v>
      </c>
      <c r="J16" s="11"/>
      <c r="K16" s="123">
        <v>716597225</v>
      </c>
      <c r="L16" s="3"/>
      <c r="M16" s="10">
        <v>634200304</v>
      </c>
    </row>
    <row r="17" spans="1:14" ht="18.95" customHeight="1">
      <c r="A17" s="19" t="s">
        <v>151</v>
      </c>
      <c r="G17" s="123"/>
      <c r="I17" s="10"/>
      <c r="J17" s="11"/>
      <c r="K17" s="123"/>
      <c r="L17" s="3"/>
      <c r="M17" s="10"/>
    </row>
    <row r="18" spans="1:14" ht="18.95" customHeight="1">
      <c r="B18" s="2" t="s">
        <v>154</v>
      </c>
      <c r="E18" s="136"/>
      <c r="G18" s="123"/>
      <c r="I18" s="10"/>
      <c r="J18" s="11"/>
      <c r="K18" s="123"/>
      <c r="L18" s="3"/>
      <c r="M18" s="10"/>
    </row>
    <row r="19" spans="1:14" ht="18.95" customHeight="1">
      <c r="B19" s="2" t="s">
        <v>238</v>
      </c>
      <c r="E19" s="342">
        <v>24</v>
      </c>
      <c r="G19" s="123">
        <v>0</v>
      </c>
      <c r="H19" s="20"/>
      <c r="I19" s="10">
        <v>0</v>
      </c>
      <c r="K19" s="123">
        <v>85172347</v>
      </c>
      <c r="M19" s="10">
        <v>58308000</v>
      </c>
    </row>
    <row r="20" spans="1:14" ht="18.95" customHeight="1">
      <c r="A20" s="19" t="s">
        <v>168</v>
      </c>
      <c r="E20" s="206"/>
      <c r="G20" s="123"/>
      <c r="H20" s="203"/>
      <c r="I20" s="204"/>
      <c r="J20" s="202"/>
      <c r="K20" s="122"/>
      <c r="L20" s="203"/>
      <c r="M20" s="204"/>
    </row>
    <row r="21" spans="1:14" ht="18.95" customHeight="1">
      <c r="A21" s="19"/>
      <c r="B21" s="2" t="s">
        <v>169</v>
      </c>
      <c r="E21" s="206">
        <v>8</v>
      </c>
      <c r="G21" s="123">
        <v>500090777</v>
      </c>
      <c r="H21" s="203"/>
      <c r="I21" s="204">
        <v>0</v>
      </c>
      <c r="J21" s="205"/>
      <c r="K21" s="122">
        <v>500000000</v>
      </c>
      <c r="L21" s="204"/>
      <c r="M21" s="204">
        <v>0</v>
      </c>
    </row>
    <row r="22" spans="1:14" ht="18.95" customHeight="1">
      <c r="A22" s="9" t="s">
        <v>34</v>
      </c>
      <c r="E22" s="342">
        <v>10</v>
      </c>
      <c r="G22" s="123">
        <v>793958811</v>
      </c>
      <c r="I22" s="10">
        <v>682513013</v>
      </c>
      <c r="J22" s="11"/>
      <c r="K22" s="123">
        <v>480759112</v>
      </c>
      <c r="L22" s="3"/>
      <c r="M22" s="10">
        <v>412203466</v>
      </c>
    </row>
    <row r="23" spans="1:14" ht="18.95" customHeight="1">
      <c r="A23" s="19" t="s">
        <v>7</v>
      </c>
      <c r="G23" s="124">
        <v>13902791</v>
      </c>
      <c r="H23" s="20"/>
      <c r="I23" s="6">
        <v>9236859</v>
      </c>
      <c r="J23" s="11"/>
      <c r="K23" s="124">
        <v>1293586</v>
      </c>
      <c r="L23" s="3"/>
      <c r="M23" s="6">
        <v>1054560</v>
      </c>
      <c r="N23" s="25"/>
    </row>
    <row r="24" spans="1:14" ht="5.0999999999999996" customHeight="1">
      <c r="A24" s="12"/>
      <c r="E24" s="135"/>
      <c r="F24" s="1"/>
      <c r="G24" s="121"/>
      <c r="H24" s="17"/>
      <c r="I24" s="18"/>
      <c r="J24" s="1"/>
      <c r="K24" s="121"/>
      <c r="L24" s="17"/>
      <c r="M24" s="18"/>
    </row>
    <row r="25" spans="1:14" ht="18.95" customHeight="1">
      <c r="A25" s="21" t="s">
        <v>8</v>
      </c>
      <c r="G25" s="124">
        <f>SUM(G14:G23)</f>
        <v>2622677119</v>
      </c>
      <c r="H25" s="20"/>
      <c r="I25" s="6">
        <f>SUM(I14:I23)</f>
        <v>2659173599</v>
      </c>
      <c r="K25" s="124">
        <f>SUM(K14:K23)</f>
        <v>2074617003</v>
      </c>
      <c r="L25" s="20"/>
      <c r="M25" s="6">
        <f>SUM(M14:M23)</f>
        <v>2197350597</v>
      </c>
    </row>
    <row r="26" spans="1:14" ht="5.0999999999999996" customHeight="1">
      <c r="A26" s="22"/>
      <c r="E26" s="137"/>
      <c r="F26" s="23"/>
      <c r="G26" s="122"/>
      <c r="H26" s="24"/>
      <c r="J26" s="23"/>
      <c r="K26" s="122"/>
      <c r="L26" s="24"/>
    </row>
    <row r="27" spans="1:14" ht="18.95" customHeight="1">
      <c r="A27" s="13" t="s">
        <v>9</v>
      </c>
      <c r="E27" s="137"/>
      <c r="F27" s="23"/>
      <c r="G27" s="122"/>
      <c r="H27" s="24"/>
      <c r="J27" s="23"/>
      <c r="K27" s="122"/>
      <c r="L27" s="24"/>
    </row>
    <row r="28" spans="1:14" ht="5.0999999999999996" customHeight="1">
      <c r="A28" s="13"/>
      <c r="E28" s="137"/>
      <c r="F28" s="23"/>
      <c r="G28" s="122"/>
      <c r="H28" s="24"/>
      <c r="J28" s="23"/>
      <c r="K28" s="122"/>
      <c r="L28" s="24"/>
    </row>
    <row r="29" spans="1:14" ht="18.95" customHeight="1">
      <c r="A29" s="9" t="s">
        <v>91</v>
      </c>
      <c r="E29" s="137"/>
      <c r="F29" s="23"/>
      <c r="G29" s="122">
        <v>3159700</v>
      </c>
      <c r="H29" s="24"/>
      <c r="I29" s="3">
        <v>3159700</v>
      </c>
      <c r="J29" s="23"/>
      <c r="K29" s="123">
        <v>0</v>
      </c>
      <c r="L29" s="3"/>
      <c r="M29" s="10">
        <v>0</v>
      </c>
    </row>
    <row r="30" spans="1:14" ht="18.95" customHeight="1">
      <c r="A30" s="9" t="s">
        <v>36</v>
      </c>
      <c r="E30" s="342">
        <v>11</v>
      </c>
      <c r="G30" s="123">
        <v>0</v>
      </c>
      <c r="H30" s="3"/>
      <c r="I30" s="10">
        <v>0</v>
      </c>
      <c r="J30" s="11"/>
      <c r="K30" s="123">
        <v>756023624</v>
      </c>
      <c r="L30" s="3"/>
      <c r="M30" s="10">
        <v>756023624</v>
      </c>
    </row>
    <row r="31" spans="1:14" ht="18.95" customHeight="1">
      <c r="A31" s="19" t="s">
        <v>155</v>
      </c>
      <c r="G31" s="123"/>
      <c r="H31" s="3"/>
      <c r="I31" s="10"/>
      <c r="J31" s="11"/>
      <c r="K31" s="123"/>
      <c r="L31" s="3"/>
      <c r="M31" s="10"/>
    </row>
    <row r="32" spans="1:14" ht="18.95" customHeight="1">
      <c r="B32" s="2" t="s">
        <v>152</v>
      </c>
      <c r="E32" s="342">
        <v>24</v>
      </c>
      <c r="G32" s="123">
        <v>0</v>
      </c>
      <c r="H32" s="3"/>
      <c r="I32" s="10">
        <v>0</v>
      </c>
      <c r="J32" s="11"/>
      <c r="K32" s="123">
        <v>288465342</v>
      </c>
      <c r="L32" s="3"/>
      <c r="M32" s="10">
        <v>227190875</v>
      </c>
    </row>
    <row r="33" spans="1:14" ht="18.95" customHeight="1">
      <c r="A33" s="9" t="s">
        <v>124</v>
      </c>
      <c r="E33" s="342">
        <v>12</v>
      </c>
      <c r="G33" s="122">
        <v>67126009</v>
      </c>
      <c r="I33" s="3">
        <v>67126009</v>
      </c>
      <c r="J33" s="11"/>
      <c r="K33" s="123">
        <v>101167922</v>
      </c>
      <c r="L33" s="3"/>
      <c r="M33" s="10">
        <v>104343822</v>
      </c>
    </row>
    <row r="34" spans="1:14" ht="18.95" customHeight="1">
      <c r="A34" s="9" t="s">
        <v>120</v>
      </c>
      <c r="E34" s="342">
        <v>13</v>
      </c>
      <c r="G34" s="122">
        <v>1246376959</v>
      </c>
      <c r="I34" s="3">
        <v>1622609273</v>
      </c>
      <c r="J34" s="11"/>
      <c r="K34" s="123">
        <v>756454285</v>
      </c>
      <c r="L34" s="3"/>
      <c r="M34" s="10">
        <v>750811246</v>
      </c>
    </row>
    <row r="35" spans="1:14" ht="18.95" customHeight="1">
      <c r="A35" s="120" t="s">
        <v>143</v>
      </c>
      <c r="E35" s="342" t="s">
        <v>229</v>
      </c>
      <c r="G35" s="122">
        <v>759920257</v>
      </c>
      <c r="I35" s="10">
        <v>0</v>
      </c>
      <c r="J35" s="11"/>
      <c r="K35" s="123">
        <v>237303644</v>
      </c>
      <c r="L35" s="3"/>
      <c r="M35" s="10">
        <v>0</v>
      </c>
    </row>
    <row r="36" spans="1:14" ht="18.95" customHeight="1">
      <c r="A36" s="9" t="s">
        <v>68</v>
      </c>
      <c r="E36" s="342">
        <v>13</v>
      </c>
      <c r="G36" s="122">
        <v>3920683</v>
      </c>
      <c r="I36" s="3">
        <v>11313675</v>
      </c>
      <c r="J36" s="11"/>
      <c r="K36" s="123">
        <v>1202957</v>
      </c>
      <c r="L36" s="3"/>
      <c r="M36" s="10">
        <v>6098277</v>
      </c>
    </row>
    <row r="37" spans="1:14" ht="18.95" customHeight="1">
      <c r="A37" s="9" t="s">
        <v>109</v>
      </c>
      <c r="G37" s="122">
        <v>33770034</v>
      </c>
      <c r="I37" s="3">
        <v>32870268</v>
      </c>
      <c r="J37" s="11"/>
      <c r="K37" s="123">
        <v>16284168</v>
      </c>
      <c r="L37" s="3"/>
      <c r="M37" s="10">
        <v>12492344</v>
      </c>
    </row>
    <row r="38" spans="1:14" ht="18.95" customHeight="1">
      <c r="A38" s="9" t="s">
        <v>10</v>
      </c>
      <c r="G38" s="124">
        <v>17537258</v>
      </c>
      <c r="I38" s="6">
        <v>16061897</v>
      </c>
      <c r="J38" s="11"/>
      <c r="K38" s="124">
        <v>8078102</v>
      </c>
      <c r="L38" s="3"/>
      <c r="M38" s="6">
        <v>8950547</v>
      </c>
      <c r="N38" s="25"/>
    </row>
    <row r="39" spans="1:14" ht="5.0999999999999996" customHeight="1">
      <c r="A39" s="12"/>
      <c r="E39" s="135"/>
      <c r="F39" s="1"/>
      <c r="G39" s="121"/>
      <c r="H39" s="17"/>
      <c r="I39" s="18"/>
      <c r="J39" s="1"/>
      <c r="K39" s="121"/>
      <c r="L39" s="17"/>
      <c r="M39" s="18"/>
    </row>
    <row r="40" spans="1:14" ht="18.95" customHeight="1">
      <c r="A40" s="21" t="s">
        <v>11</v>
      </c>
      <c r="G40" s="124">
        <f>SUM(G29:G38)</f>
        <v>2131810900</v>
      </c>
      <c r="H40" s="20"/>
      <c r="I40" s="6">
        <f>SUM(I29:I38)</f>
        <v>1753140822</v>
      </c>
      <c r="K40" s="124">
        <f>SUM(K29:K38)</f>
        <v>2164980044</v>
      </c>
      <c r="L40" s="20"/>
      <c r="M40" s="6">
        <f>SUM(M29:M38)</f>
        <v>1865910735</v>
      </c>
    </row>
    <row r="41" spans="1:14" ht="5.0999999999999996" customHeight="1">
      <c r="A41" s="21"/>
      <c r="G41" s="122"/>
      <c r="K41" s="122"/>
    </row>
    <row r="42" spans="1:14" ht="18.95" customHeight="1" thickBot="1">
      <c r="A42" s="21" t="s">
        <v>12</v>
      </c>
      <c r="G42" s="125">
        <f>G25+G40</f>
        <v>4754488019</v>
      </c>
      <c r="I42" s="26">
        <f>I25+I40</f>
        <v>4412314421</v>
      </c>
      <c r="K42" s="125">
        <f>K25+K40</f>
        <v>4239597047</v>
      </c>
      <c r="M42" s="26">
        <f>M25+M40</f>
        <v>4063261332</v>
      </c>
    </row>
    <row r="43" spans="1:14" ht="18" customHeight="1" thickTop="1">
      <c r="A43" s="21"/>
      <c r="D43" s="25"/>
      <c r="G43" s="10"/>
      <c r="I43" s="10"/>
      <c r="K43" s="10"/>
      <c r="M43" s="10"/>
    </row>
    <row r="44" spans="1:14" ht="12" customHeight="1">
      <c r="A44" s="342"/>
      <c r="B44" s="342"/>
      <c r="C44" s="342"/>
      <c r="D44" s="342"/>
      <c r="F44" s="342"/>
      <c r="G44" s="342"/>
      <c r="H44" s="342"/>
      <c r="I44" s="342"/>
      <c r="J44" s="342"/>
      <c r="K44" s="342"/>
      <c r="L44" s="342"/>
      <c r="M44" s="342"/>
    </row>
    <row r="45" spans="1:14" ht="18" customHeight="1">
      <c r="A45" s="350" t="s">
        <v>13</v>
      </c>
      <c r="B45" s="350"/>
      <c r="C45" s="350"/>
      <c r="D45" s="350"/>
      <c r="E45" s="350"/>
      <c r="F45" s="350"/>
      <c r="G45" s="350"/>
      <c r="H45" s="350"/>
      <c r="I45" s="350"/>
      <c r="J45" s="350"/>
      <c r="K45" s="350"/>
      <c r="L45" s="350"/>
      <c r="M45" s="350"/>
    </row>
    <row r="46" spans="1:14" ht="13.5" customHeight="1">
      <c r="A46" s="342"/>
      <c r="B46" s="342"/>
      <c r="C46" s="342"/>
      <c r="D46" s="342"/>
      <c r="F46" s="342"/>
      <c r="G46" s="342"/>
      <c r="H46" s="342"/>
      <c r="I46" s="342"/>
      <c r="J46" s="342"/>
      <c r="K46" s="342"/>
      <c r="L46" s="342"/>
      <c r="M46" s="342"/>
    </row>
    <row r="47" spans="1:14" ht="21.95" customHeight="1">
      <c r="A47" s="59" t="s">
        <v>69</v>
      </c>
      <c r="B47" s="5"/>
      <c r="C47" s="5"/>
      <c r="D47" s="5"/>
      <c r="E47" s="138"/>
      <c r="F47" s="5"/>
      <c r="G47" s="6"/>
      <c r="H47" s="7"/>
      <c r="I47" s="6"/>
      <c r="J47" s="5"/>
      <c r="K47" s="6"/>
      <c r="L47" s="7"/>
      <c r="M47" s="6"/>
    </row>
    <row r="48" spans="1:14" ht="19.350000000000001" customHeight="1">
      <c r="A48" s="1" t="str">
        <f>A1</f>
        <v>บริษัท อาร์ แอนด์ บี ฟู้ด ซัพพลาย จำกัด (มหาชน)</v>
      </c>
      <c r="E48" s="2"/>
    </row>
    <row r="49" spans="1:13" ht="20.100000000000001" customHeight="1">
      <c r="A49" s="21" t="s">
        <v>142</v>
      </c>
    </row>
    <row r="50" spans="1:13" s="8" customFormat="1" ht="20.100000000000001" customHeight="1">
      <c r="A50" s="27" t="str">
        <f>+A3</f>
        <v>ณ วันที่ 30 กันยายน พ.ศ. 2563</v>
      </c>
      <c r="B50" s="5"/>
      <c r="C50" s="5"/>
      <c r="D50" s="5"/>
      <c r="E50" s="138"/>
      <c r="F50" s="5"/>
      <c r="G50" s="6"/>
      <c r="H50" s="7"/>
      <c r="I50" s="6"/>
      <c r="J50" s="5"/>
      <c r="K50" s="6"/>
      <c r="L50" s="7"/>
      <c r="M50" s="6"/>
    </row>
    <row r="51" spans="1:13" s="8" customFormat="1" ht="20.100000000000001" customHeight="1">
      <c r="A51" s="28"/>
      <c r="E51" s="139"/>
      <c r="G51" s="10"/>
      <c r="H51" s="20"/>
      <c r="I51" s="10"/>
      <c r="K51" s="10"/>
      <c r="L51" s="20"/>
      <c r="M51" s="10"/>
    </row>
    <row r="52" spans="1:13" s="8" customFormat="1" ht="20.100000000000001" customHeight="1">
      <c r="G52" s="349" t="s">
        <v>55</v>
      </c>
      <c r="H52" s="349"/>
      <c r="I52" s="349"/>
      <c r="J52" s="46"/>
      <c r="K52" s="349" t="s">
        <v>67</v>
      </c>
      <c r="L52" s="349"/>
      <c r="M52" s="349"/>
    </row>
    <row r="53" spans="1:13" s="8" customFormat="1" ht="20.100000000000001" customHeight="1">
      <c r="G53" s="208" t="s">
        <v>56</v>
      </c>
      <c r="H53" s="47"/>
      <c r="I53" s="14" t="s">
        <v>149</v>
      </c>
      <c r="J53" s="46"/>
      <c r="K53" s="208" t="s">
        <v>56</v>
      </c>
      <c r="L53" s="47"/>
      <c r="M53" s="14" t="s">
        <v>149</v>
      </c>
    </row>
    <row r="54" spans="1:13" s="8" customFormat="1" ht="20.100000000000001" customHeight="1">
      <c r="G54" s="208" t="s">
        <v>216</v>
      </c>
      <c r="H54" s="39"/>
      <c r="I54" s="208" t="s">
        <v>39</v>
      </c>
      <c r="J54" s="36"/>
      <c r="K54" s="208" t="s">
        <v>216</v>
      </c>
      <c r="L54" s="14"/>
      <c r="M54" s="14" t="s">
        <v>39</v>
      </c>
    </row>
    <row r="55" spans="1:13" ht="20.100000000000001" customHeight="1">
      <c r="A55" s="12"/>
      <c r="E55" s="133"/>
      <c r="F55" s="13"/>
      <c r="G55" s="14" t="s">
        <v>141</v>
      </c>
      <c r="H55" s="15"/>
      <c r="I55" s="14" t="s">
        <v>122</v>
      </c>
      <c r="J55" s="13"/>
      <c r="K55" s="14" t="s">
        <v>141</v>
      </c>
      <c r="L55" s="15"/>
      <c r="M55" s="14" t="s">
        <v>122</v>
      </c>
    </row>
    <row r="56" spans="1:13" ht="20.100000000000001" customHeight="1">
      <c r="A56" s="12"/>
      <c r="E56" s="134" t="s">
        <v>1</v>
      </c>
      <c r="F56" s="1"/>
      <c r="G56" s="16" t="s">
        <v>2</v>
      </c>
      <c r="H56" s="17"/>
      <c r="I56" s="16" t="s">
        <v>2</v>
      </c>
      <c r="J56" s="1"/>
      <c r="K56" s="16" t="s">
        <v>2</v>
      </c>
      <c r="L56" s="17"/>
      <c r="M56" s="16" t="s">
        <v>2</v>
      </c>
    </row>
    <row r="57" spans="1:13" ht="8.1" customHeight="1">
      <c r="A57" s="12"/>
      <c r="E57" s="135"/>
      <c r="F57" s="1"/>
      <c r="G57" s="121"/>
      <c r="H57" s="17"/>
      <c r="I57" s="18"/>
      <c r="J57" s="1"/>
      <c r="K57" s="121"/>
      <c r="L57" s="17"/>
      <c r="M57" s="18"/>
    </row>
    <row r="58" spans="1:13" ht="20.100000000000001" customHeight="1">
      <c r="A58" s="13" t="s">
        <v>70</v>
      </c>
      <c r="E58" s="135"/>
      <c r="F58" s="1"/>
      <c r="G58" s="121"/>
      <c r="H58" s="17"/>
      <c r="I58" s="18"/>
      <c r="J58" s="1"/>
      <c r="K58" s="121"/>
      <c r="L58" s="17"/>
      <c r="M58" s="18"/>
    </row>
    <row r="59" spans="1:13" ht="8.1" customHeight="1">
      <c r="A59" s="13"/>
      <c r="E59" s="135"/>
      <c r="F59" s="1"/>
      <c r="G59" s="121"/>
      <c r="H59" s="17"/>
      <c r="I59" s="18"/>
      <c r="J59" s="1"/>
      <c r="K59" s="121"/>
      <c r="L59" s="17"/>
      <c r="M59" s="18"/>
    </row>
    <row r="60" spans="1:13" ht="20.100000000000001" customHeight="1">
      <c r="A60" s="13" t="s">
        <v>14</v>
      </c>
      <c r="G60" s="122"/>
      <c r="K60" s="122"/>
    </row>
    <row r="61" spans="1:13" ht="8.1" customHeight="1">
      <c r="A61" s="13"/>
      <c r="G61" s="122"/>
      <c r="K61" s="122"/>
    </row>
    <row r="62" spans="1:13" ht="20.100000000000001" customHeight="1">
      <c r="A62" s="9" t="s">
        <v>15</v>
      </c>
      <c r="E62" s="342">
        <v>15</v>
      </c>
      <c r="G62" s="122">
        <v>369579967</v>
      </c>
      <c r="I62" s="3">
        <v>311767892</v>
      </c>
      <c r="K62" s="122">
        <v>289141689</v>
      </c>
      <c r="M62" s="3">
        <v>256321887</v>
      </c>
    </row>
    <row r="63" spans="1:13" ht="20.100000000000001" customHeight="1">
      <c r="A63" s="9" t="s">
        <v>92</v>
      </c>
      <c r="G63" s="122"/>
      <c r="K63" s="122"/>
    </row>
    <row r="64" spans="1:13" ht="20.100000000000001" customHeight="1">
      <c r="A64" s="2" t="s">
        <v>117</v>
      </c>
      <c r="B64" s="2" t="s">
        <v>118</v>
      </c>
      <c r="E64" s="342">
        <v>16</v>
      </c>
      <c r="G64" s="122">
        <v>0</v>
      </c>
      <c r="H64" s="20"/>
      <c r="I64" s="3">
        <v>13763292</v>
      </c>
      <c r="K64" s="123">
        <v>0</v>
      </c>
      <c r="L64" s="3"/>
      <c r="M64" s="10">
        <v>0</v>
      </c>
    </row>
    <row r="65" spans="1:13" ht="20.100000000000001" customHeight="1">
      <c r="A65" s="2" t="s">
        <v>140</v>
      </c>
      <c r="G65" s="122"/>
      <c r="H65" s="20"/>
      <c r="K65" s="122"/>
    </row>
    <row r="66" spans="1:13" ht="20.100000000000001" customHeight="1">
      <c r="A66" s="2" t="s">
        <v>117</v>
      </c>
      <c r="B66" s="2" t="s">
        <v>154</v>
      </c>
      <c r="E66" s="2"/>
      <c r="G66" s="142"/>
      <c r="H66" s="2"/>
      <c r="I66" s="2"/>
      <c r="K66" s="142"/>
      <c r="L66" s="2"/>
      <c r="M66" s="2"/>
    </row>
    <row r="67" spans="1:13" ht="20.100000000000001" customHeight="1">
      <c r="B67" s="2" t="s">
        <v>153</v>
      </c>
      <c r="E67" s="342" t="s">
        <v>230</v>
      </c>
      <c r="G67" s="122">
        <v>0</v>
      </c>
      <c r="H67" s="20"/>
      <c r="I67" s="3">
        <v>12492000</v>
      </c>
      <c r="K67" s="123">
        <v>0</v>
      </c>
      <c r="L67" s="3"/>
      <c r="M67" s="10">
        <v>0</v>
      </c>
    </row>
    <row r="68" spans="1:13" ht="20.100000000000001" customHeight="1">
      <c r="A68" s="9" t="s">
        <v>37</v>
      </c>
      <c r="G68" s="122">
        <v>35818569</v>
      </c>
      <c r="H68" s="20"/>
      <c r="I68" s="3">
        <v>26132541</v>
      </c>
      <c r="K68" s="122">
        <v>28596490</v>
      </c>
      <c r="L68" s="20"/>
      <c r="M68" s="3">
        <v>21711420</v>
      </c>
    </row>
    <row r="69" spans="1:13" ht="20.100000000000001" customHeight="1">
      <c r="A69" s="9" t="s">
        <v>156</v>
      </c>
      <c r="G69" s="142"/>
      <c r="H69" s="2"/>
      <c r="I69" s="2"/>
      <c r="K69" s="142"/>
      <c r="L69" s="2"/>
      <c r="M69" s="2"/>
    </row>
    <row r="70" spans="1:13" ht="20.100000000000001" customHeight="1">
      <c r="A70" s="9"/>
      <c r="B70" s="9" t="s">
        <v>153</v>
      </c>
      <c r="E70" s="342">
        <v>17</v>
      </c>
      <c r="G70" s="122">
        <v>10319970</v>
      </c>
      <c r="I70" s="3">
        <v>71554</v>
      </c>
      <c r="K70" s="122">
        <v>3713783</v>
      </c>
      <c r="M70" s="3">
        <v>0</v>
      </c>
    </row>
    <row r="71" spans="1:13" ht="20.100000000000001" customHeight="1">
      <c r="A71" s="2" t="s">
        <v>16</v>
      </c>
      <c r="G71" s="124">
        <v>7259515</v>
      </c>
      <c r="I71" s="6">
        <v>10912632</v>
      </c>
      <c r="K71" s="124">
        <v>2852669</v>
      </c>
      <c r="L71" s="20"/>
      <c r="M71" s="6">
        <v>6177903</v>
      </c>
    </row>
    <row r="72" spans="1:13" ht="8.1" customHeight="1">
      <c r="A72" s="12"/>
      <c r="E72" s="135"/>
      <c r="F72" s="1"/>
      <c r="G72" s="121"/>
      <c r="H72" s="17"/>
      <c r="I72" s="18"/>
      <c r="J72" s="1"/>
      <c r="K72" s="121"/>
      <c r="L72" s="17"/>
      <c r="M72" s="18"/>
    </row>
    <row r="73" spans="1:13" ht="20.100000000000001" customHeight="1">
      <c r="A73" s="21" t="s">
        <v>17</v>
      </c>
      <c r="G73" s="124">
        <f>SUM(G62:G71)</f>
        <v>422978021</v>
      </c>
      <c r="I73" s="6">
        <f>SUM(I62:I71)</f>
        <v>375139911</v>
      </c>
      <c r="K73" s="124">
        <f>SUM(K62:K71)</f>
        <v>324304631</v>
      </c>
      <c r="M73" s="6">
        <f>SUM(M62:M71)</f>
        <v>284211210</v>
      </c>
    </row>
    <row r="74" spans="1:13" ht="20.100000000000001" customHeight="1">
      <c r="A74" s="9"/>
      <c r="G74" s="122"/>
      <c r="K74" s="122"/>
    </row>
    <row r="75" spans="1:13" ht="20.100000000000001" customHeight="1">
      <c r="A75" s="13" t="s">
        <v>18</v>
      </c>
      <c r="G75" s="122"/>
      <c r="K75" s="122"/>
    </row>
    <row r="76" spans="1:13" ht="8.1" customHeight="1">
      <c r="A76" s="22"/>
      <c r="G76" s="122"/>
      <c r="K76" s="122"/>
    </row>
    <row r="77" spans="1:13" ht="20.100000000000001" customHeight="1">
      <c r="A77" s="9" t="s">
        <v>38</v>
      </c>
      <c r="E77" s="342">
        <v>16</v>
      </c>
      <c r="G77" s="122">
        <v>0</v>
      </c>
      <c r="I77" s="3">
        <v>40326020</v>
      </c>
      <c r="K77" s="123">
        <v>0</v>
      </c>
      <c r="L77" s="3"/>
      <c r="M77" s="10">
        <v>0</v>
      </c>
    </row>
    <row r="78" spans="1:13" ht="20.100000000000001" customHeight="1">
      <c r="A78" s="9" t="s">
        <v>157</v>
      </c>
      <c r="E78" s="2"/>
      <c r="G78" s="142"/>
      <c r="H78" s="2"/>
      <c r="I78" s="2"/>
      <c r="K78" s="142"/>
      <c r="L78" s="2"/>
      <c r="M78" s="2"/>
    </row>
    <row r="79" spans="1:13" ht="20.100000000000001" customHeight="1">
      <c r="A79" s="9"/>
      <c r="B79" s="9" t="s">
        <v>152</v>
      </c>
      <c r="E79" s="342" t="s">
        <v>230</v>
      </c>
      <c r="G79" s="122">
        <v>0</v>
      </c>
      <c r="I79" s="3">
        <v>37508000</v>
      </c>
      <c r="K79" s="123">
        <v>0</v>
      </c>
      <c r="L79" s="3"/>
      <c r="M79" s="10">
        <v>0</v>
      </c>
    </row>
    <row r="80" spans="1:13" ht="20.100000000000001" customHeight="1">
      <c r="A80" s="9" t="s">
        <v>144</v>
      </c>
      <c r="E80" s="342">
        <v>17</v>
      </c>
      <c r="G80" s="122">
        <v>300165952</v>
      </c>
      <c r="I80" s="3">
        <v>35081539</v>
      </c>
      <c r="K80" s="122">
        <v>154761510</v>
      </c>
      <c r="M80" s="3">
        <v>32835396</v>
      </c>
    </row>
    <row r="81" spans="1:13" ht="20.100000000000001" customHeight="1">
      <c r="A81" s="2" t="s">
        <v>19</v>
      </c>
      <c r="E81" s="136">
        <v>18</v>
      </c>
      <c r="G81" s="124">
        <v>57695213</v>
      </c>
      <c r="I81" s="6">
        <v>54383772</v>
      </c>
      <c r="K81" s="124">
        <v>37018349</v>
      </c>
      <c r="M81" s="6">
        <v>35054436</v>
      </c>
    </row>
    <row r="82" spans="1:13" ht="8.1" customHeight="1">
      <c r="A82" s="12"/>
      <c r="E82" s="135"/>
      <c r="F82" s="1"/>
      <c r="G82" s="121"/>
      <c r="H82" s="17"/>
      <c r="I82" s="18"/>
      <c r="J82" s="1"/>
      <c r="K82" s="121"/>
      <c r="L82" s="17"/>
      <c r="M82" s="18"/>
    </row>
    <row r="83" spans="1:13" ht="20.100000000000001" customHeight="1">
      <c r="A83" s="22" t="s">
        <v>20</v>
      </c>
      <c r="G83" s="124">
        <f>SUM(G77:G81)</f>
        <v>357861165</v>
      </c>
      <c r="I83" s="6">
        <f>SUM(I77:I81)</f>
        <v>167299331</v>
      </c>
      <c r="K83" s="124">
        <f>SUM(K77:K81)</f>
        <v>191779859</v>
      </c>
      <c r="M83" s="6">
        <f>SUM(M77:M81)</f>
        <v>67889832</v>
      </c>
    </row>
    <row r="84" spans="1:13" ht="8.1" customHeight="1">
      <c r="A84" s="19"/>
      <c r="G84" s="122"/>
      <c r="K84" s="122"/>
    </row>
    <row r="85" spans="1:13" ht="20.100000000000001" customHeight="1">
      <c r="A85" s="22" t="s">
        <v>21</v>
      </c>
      <c r="G85" s="124">
        <f>G73+G83</f>
        <v>780839186</v>
      </c>
      <c r="I85" s="6">
        <f>I73+I83</f>
        <v>542439242</v>
      </c>
      <c r="K85" s="124">
        <f>K73+K83</f>
        <v>516084490</v>
      </c>
      <c r="M85" s="6">
        <f>M73+M83</f>
        <v>352101042</v>
      </c>
    </row>
    <row r="86" spans="1:13" ht="20.100000000000001" customHeight="1">
      <c r="A86" s="22"/>
      <c r="G86" s="10"/>
      <c r="I86" s="10"/>
      <c r="K86" s="10"/>
      <c r="M86" s="10"/>
    </row>
    <row r="87" spans="1:13" ht="20.100000000000001" customHeight="1">
      <c r="A87" s="22"/>
      <c r="G87" s="10"/>
      <c r="I87" s="10"/>
      <c r="K87" s="10"/>
      <c r="M87" s="10"/>
    </row>
    <row r="88" spans="1:13" ht="17.25" customHeight="1">
      <c r="A88" s="22"/>
      <c r="G88" s="10"/>
      <c r="I88" s="10"/>
      <c r="K88" s="10"/>
      <c r="M88" s="10"/>
    </row>
    <row r="89" spans="1:13" ht="19.5" customHeight="1">
      <c r="A89" s="22"/>
      <c r="E89" s="344"/>
      <c r="G89" s="10"/>
      <c r="I89" s="10"/>
      <c r="K89" s="10"/>
      <c r="M89" s="10"/>
    </row>
    <row r="90" spans="1:13" ht="5.25" customHeight="1">
      <c r="A90" s="22"/>
      <c r="G90" s="10"/>
      <c r="I90" s="10"/>
      <c r="K90" s="10"/>
      <c r="M90" s="10"/>
    </row>
    <row r="91" spans="1:13" ht="21.95" customHeight="1">
      <c r="A91" s="29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91" s="5"/>
      <c r="C91" s="5"/>
      <c r="D91" s="5"/>
      <c r="E91" s="138"/>
      <c r="F91" s="5"/>
      <c r="G91" s="6"/>
      <c r="H91" s="7"/>
      <c r="I91" s="6"/>
      <c r="J91" s="5"/>
      <c r="K91" s="6"/>
      <c r="L91" s="7"/>
      <c r="M91" s="6"/>
    </row>
    <row r="92" spans="1:13" ht="19.350000000000001" customHeight="1">
      <c r="A92" s="1" t="str">
        <f>A1</f>
        <v>บริษัท อาร์ แอนด์ บี ฟู้ด ซัพพลาย จำกัด (มหาชน)</v>
      </c>
      <c r="E92" s="2"/>
    </row>
    <row r="93" spans="1:13" ht="20.100000000000001" customHeight="1">
      <c r="A93" s="21" t="s">
        <v>142</v>
      </c>
      <c r="G93" s="10"/>
      <c r="I93" s="10"/>
      <c r="K93" s="10"/>
      <c r="M93" s="10"/>
    </row>
    <row r="94" spans="1:13" ht="20.100000000000001" customHeight="1">
      <c r="A94" s="27" t="str">
        <f>A50</f>
        <v>ณ วันที่ 30 กันยายน พ.ศ. 2563</v>
      </c>
      <c r="B94" s="5"/>
      <c r="C94" s="5"/>
      <c r="D94" s="5"/>
      <c r="E94" s="138"/>
      <c r="F94" s="5"/>
      <c r="G94" s="6"/>
      <c r="H94" s="7"/>
      <c r="I94" s="6"/>
      <c r="J94" s="5"/>
      <c r="K94" s="6"/>
      <c r="L94" s="7"/>
      <c r="M94" s="6"/>
    </row>
    <row r="95" spans="1:13" ht="20.100000000000001" customHeight="1">
      <c r="A95" s="30"/>
      <c r="B95" s="8"/>
      <c r="C95" s="8"/>
      <c r="D95" s="8"/>
      <c r="E95" s="139"/>
      <c r="F95" s="8"/>
      <c r="G95" s="10"/>
      <c r="H95" s="20"/>
      <c r="I95" s="10"/>
      <c r="J95" s="8"/>
      <c r="K95" s="10"/>
      <c r="L95" s="20"/>
      <c r="M95" s="10"/>
    </row>
    <row r="96" spans="1:13" ht="20.100000000000001" customHeight="1">
      <c r="A96" s="30"/>
      <c r="B96" s="8"/>
      <c r="C96" s="8"/>
      <c r="D96" s="8"/>
      <c r="E96" s="8"/>
      <c r="F96" s="8"/>
      <c r="G96" s="349" t="s">
        <v>55</v>
      </c>
      <c r="H96" s="349"/>
      <c r="I96" s="349"/>
      <c r="J96" s="46"/>
      <c r="K96" s="349" t="s">
        <v>67</v>
      </c>
      <c r="L96" s="349"/>
      <c r="M96" s="349"/>
    </row>
    <row r="97" spans="1:13" s="8" customFormat="1" ht="20.100000000000001" customHeight="1">
      <c r="G97" s="105" t="s">
        <v>56</v>
      </c>
      <c r="H97" s="47"/>
      <c r="I97" s="14" t="s">
        <v>149</v>
      </c>
      <c r="J97" s="46"/>
      <c r="K97" s="105" t="s">
        <v>56</v>
      </c>
      <c r="L97" s="47"/>
      <c r="M97" s="14" t="s">
        <v>149</v>
      </c>
    </row>
    <row r="98" spans="1:13" ht="20.100000000000001" customHeight="1">
      <c r="A98" s="30"/>
      <c r="B98" s="8"/>
      <c r="C98" s="8"/>
      <c r="D98" s="8"/>
      <c r="E98" s="8"/>
      <c r="F98" s="8"/>
      <c r="G98" s="208" t="s">
        <v>216</v>
      </c>
      <c r="H98" s="39"/>
      <c r="I98" s="208" t="s">
        <v>39</v>
      </c>
      <c r="J98" s="36"/>
      <c r="K98" s="208" t="s">
        <v>216</v>
      </c>
      <c r="L98" s="14"/>
      <c r="M98" s="14" t="s">
        <v>39</v>
      </c>
    </row>
    <row r="99" spans="1:13" ht="20.100000000000001" customHeight="1">
      <c r="A99" s="22"/>
      <c r="E99" s="133"/>
      <c r="F99" s="13"/>
      <c r="G99" s="14" t="s">
        <v>141</v>
      </c>
      <c r="H99" s="15"/>
      <c r="I99" s="14" t="s">
        <v>122</v>
      </c>
      <c r="J99" s="13"/>
      <c r="K99" s="14" t="s">
        <v>141</v>
      </c>
      <c r="L99" s="15"/>
      <c r="M99" s="14" t="s">
        <v>122</v>
      </c>
    </row>
    <row r="100" spans="1:13" ht="20.100000000000001" customHeight="1">
      <c r="A100" s="22"/>
      <c r="E100" s="134" t="s">
        <v>1</v>
      </c>
      <c r="F100" s="1"/>
      <c r="G100" s="16" t="s">
        <v>2</v>
      </c>
      <c r="H100" s="17"/>
      <c r="I100" s="16" t="s">
        <v>2</v>
      </c>
      <c r="J100" s="1"/>
      <c r="K100" s="16" t="s">
        <v>2</v>
      </c>
      <c r="L100" s="17"/>
      <c r="M100" s="16" t="s">
        <v>2</v>
      </c>
    </row>
    <row r="101" spans="1:13" ht="8.1" customHeight="1">
      <c r="A101" s="22"/>
      <c r="E101" s="135"/>
      <c r="F101" s="1"/>
      <c r="G101" s="121"/>
      <c r="H101" s="17"/>
      <c r="I101" s="18"/>
      <c r="J101" s="1"/>
      <c r="K101" s="121"/>
      <c r="L101" s="17"/>
      <c r="M101" s="18"/>
    </row>
    <row r="102" spans="1:13" ht="20.100000000000001" customHeight="1">
      <c r="A102" s="13" t="s">
        <v>71</v>
      </c>
      <c r="G102" s="122"/>
      <c r="K102" s="122"/>
    </row>
    <row r="103" spans="1:13" ht="8.1" customHeight="1">
      <c r="A103" s="22"/>
      <c r="G103" s="122"/>
      <c r="K103" s="122"/>
    </row>
    <row r="104" spans="1:13" ht="20.100000000000001" customHeight="1">
      <c r="A104" s="19" t="s">
        <v>22</v>
      </c>
      <c r="E104" s="139"/>
      <c r="G104" s="122"/>
      <c r="K104" s="122"/>
    </row>
    <row r="105" spans="1:13" ht="20.100000000000001" customHeight="1">
      <c r="A105" s="19"/>
      <c r="B105" s="19" t="s">
        <v>23</v>
      </c>
      <c r="E105" s="139"/>
      <c r="G105" s="122"/>
      <c r="K105" s="122"/>
    </row>
    <row r="106" spans="1:13" ht="20.25" customHeight="1">
      <c r="A106" s="19"/>
      <c r="B106" s="19"/>
      <c r="C106" s="2" t="s">
        <v>125</v>
      </c>
      <c r="E106" s="139"/>
      <c r="G106" s="122"/>
      <c r="K106" s="122"/>
    </row>
    <row r="107" spans="1:13" ht="20.25" customHeight="1" thickBot="1">
      <c r="A107" s="19"/>
      <c r="B107" s="19"/>
      <c r="D107" s="2" t="s">
        <v>126</v>
      </c>
      <c r="E107" s="139"/>
      <c r="G107" s="125">
        <v>2000000000</v>
      </c>
      <c r="I107" s="26">
        <v>2000000000</v>
      </c>
      <c r="K107" s="125">
        <v>2000000000</v>
      </c>
      <c r="M107" s="26">
        <v>2000000000</v>
      </c>
    </row>
    <row r="108" spans="1:13" ht="8.1" customHeight="1" thickTop="1">
      <c r="B108" s="19"/>
      <c r="E108" s="8"/>
      <c r="G108" s="122"/>
      <c r="K108" s="122"/>
    </row>
    <row r="109" spans="1:13" ht="20.100000000000001" customHeight="1">
      <c r="B109" s="19" t="s">
        <v>72</v>
      </c>
      <c r="E109" s="139"/>
      <c r="G109" s="126"/>
      <c r="H109" s="31"/>
      <c r="I109" s="25"/>
      <c r="K109" s="126"/>
      <c r="L109" s="31"/>
      <c r="M109" s="25"/>
    </row>
    <row r="110" spans="1:13" ht="20.100000000000001" customHeight="1">
      <c r="B110" s="19"/>
      <c r="C110" s="2" t="s">
        <v>125</v>
      </c>
      <c r="E110" s="8"/>
      <c r="G110" s="122"/>
      <c r="K110" s="122"/>
    </row>
    <row r="111" spans="1:13" ht="20.100000000000001" customHeight="1">
      <c r="B111" s="19"/>
      <c r="D111" s="2" t="s">
        <v>127</v>
      </c>
      <c r="E111" s="8"/>
      <c r="G111" s="123">
        <v>2000000000</v>
      </c>
      <c r="I111" s="10">
        <v>2000000000</v>
      </c>
      <c r="K111" s="122">
        <v>2000000000</v>
      </c>
      <c r="M111" s="3">
        <v>2000000000</v>
      </c>
    </row>
    <row r="112" spans="1:13" ht="20.100000000000001" customHeight="1">
      <c r="A112" s="2" t="s">
        <v>93</v>
      </c>
      <c r="B112" s="19"/>
      <c r="E112" s="139"/>
      <c r="G112" s="123">
        <v>1248938736</v>
      </c>
      <c r="I112" s="10">
        <v>1248938736</v>
      </c>
      <c r="K112" s="123">
        <v>1248938736</v>
      </c>
      <c r="M112" s="10">
        <v>1248938736</v>
      </c>
    </row>
    <row r="113" spans="1:13" ht="20.100000000000001" customHeight="1">
      <c r="A113" s="2" t="s">
        <v>161</v>
      </c>
      <c r="B113" s="19"/>
      <c r="E113" s="139"/>
      <c r="G113" s="123"/>
      <c r="I113" s="10"/>
      <c r="K113" s="123"/>
      <c r="M113" s="10"/>
    </row>
    <row r="114" spans="1:13" ht="20.100000000000001" customHeight="1">
      <c r="B114" s="19" t="s">
        <v>162</v>
      </c>
      <c r="E114" s="139"/>
      <c r="G114" s="122">
        <v>94712575</v>
      </c>
      <c r="I114" s="3">
        <v>94712575</v>
      </c>
      <c r="K114" s="122">
        <v>0</v>
      </c>
      <c r="M114" s="3">
        <v>0</v>
      </c>
    </row>
    <row r="115" spans="1:13" ht="20.100000000000001" customHeight="1">
      <c r="A115" s="9" t="s">
        <v>24</v>
      </c>
      <c r="E115" s="139"/>
      <c r="G115" s="122"/>
      <c r="H115" s="20"/>
      <c r="K115" s="122"/>
      <c r="L115" s="20"/>
    </row>
    <row r="116" spans="1:13" ht="20.100000000000001" customHeight="1">
      <c r="A116" s="9"/>
      <c r="B116" s="2" t="s">
        <v>128</v>
      </c>
      <c r="E116" s="139"/>
      <c r="G116" s="122"/>
      <c r="H116" s="20"/>
      <c r="K116" s="122"/>
      <c r="L116" s="20"/>
    </row>
    <row r="117" spans="1:13" ht="20.100000000000001" customHeight="1">
      <c r="B117" s="2" t="s">
        <v>234</v>
      </c>
      <c r="E117" s="139">
        <v>20</v>
      </c>
      <c r="G117" s="122">
        <v>110350000</v>
      </c>
      <c r="H117" s="20"/>
      <c r="I117" s="3">
        <v>110350000</v>
      </c>
      <c r="K117" s="122">
        <v>110350000</v>
      </c>
      <c r="L117" s="20"/>
      <c r="M117" s="3">
        <v>110350000</v>
      </c>
    </row>
    <row r="118" spans="1:13" ht="20.100000000000001" customHeight="1">
      <c r="A118" s="9"/>
      <c r="B118" s="2" t="s">
        <v>25</v>
      </c>
      <c r="E118" s="139"/>
      <c r="G118" s="122">
        <v>520313641</v>
      </c>
      <c r="H118" s="20"/>
      <c r="I118" s="3">
        <v>423929843</v>
      </c>
      <c r="K118" s="122">
        <v>364223821</v>
      </c>
      <c r="L118" s="20"/>
      <c r="M118" s="3">
        <v>351871554</v>
      </c>
    </row>
    <row r="119" spans="1:13" ht="20.100000000000001" customHeight="1">
      <c r="A119" s="9" t="s">
        <v>57</v>
      </c>
      <c r="E119" s="139"/>
      <c r="G119" s="124">
        <v>928807</v>
      </c>
      <c r="I119" s="6">
        <v>-7665932</v>
      </c>
      <c r="K119" s="124">
        <v>0</v>
      </c>
      <c r="L119" s="32"/>
      <c r="M119" s="6">
        <v>0</v>
      </c>
    </row>
    <row r="120" spans="1:13" ht="8.1" customHeight="1">
      <c r="A120" s="21"/>
      <c r="E120" s="139"/>
      <c r="G120" s="122"/>
      <c r="K120" s="122"/>
    </row>
    <row r="121" spans="1:13" ht="20.100000000000001" customHeight="1">
      <c r="A121" s="33" t="s">
        <v>73</v>
      </c>
      <c r="E121" s="139"/>
      <c r="G121" s="123">
        <f>SUM(G111:G119)</f>
        <v>3975243759</v>
      </c>
      <c r="I121" s="10">
        <f>SUM(I111:I119)</f>
        <v>3870265222</v>
      </c>
      <c r="K121" s="123">
        <f>SUM(K111:K119)</f>
        <v>3723512557</v>
      </c>
      <c r="M121" s="10">
        <f>SUM(M111:M119)</f>
        <v>3711160290</v>
      </c>
    </row>
    <row r="122" spans="1:13" ht="20.100000000000001" customHeight="1">
      <c r="A122" s="2" t="s">
        <v>59</v>
      </c>
      <c r="E122" s="139"/>
      <c r="G122" s="124">
        <v>-1594926</v>
      </c>
      <c r="I122" s="6">
        <v>-390043</v>
      </c>
      <c r="K122" s="124">
        <v>0</v>
      </c>
      <c r="M122" s="6">
        <v>0</v>
      </c>
    </row>
    <row r="123" spans="1:13" ht="8.1" customHeight="1">
      <c r="A123" s="21"/>
      <c r="E123" s="139"/>
      <c r="G123" s="122"/>
      <c r="K123" s="122"/>
    </row>
    <row r="124" spans="1:13" ht="20.100000000000001" customHeight="1">
      <c r="A124" s="13" t="s">
        <v>95</v>
      </c>
      <c r="G124" s="124">
        <f>SUM(G121:G122)</f>
        <v>3973648833</v>
      </c>
      <c r="I124" s="6">
        <f>SUM(I121:I122)</f>
        <v>3869875179</v>
      </c>
      <c r="K124" s="124">
        <f>SUM(K121:K122)</f>
        <v>3723512557</v>
      </c>
      <c r="M124" s="6">
        <f>SUM(M121:M122)</f>
        <v>3711160290</v>
      </c>
    </row>
    <row r="125" spans="1:13" ht="8.1" customHeight="1">
      <c r="B125" s="19"/>
      <c r="G125" s="122"/>
      <c r="K125" s="122"/>
    </row>
    <row r="126" spans="1:13" ht="20.100000000000001" customHeight="1" thickBot="1">
      <c r="A126" s="1" t="s">
        <v>96</v>
      </c>
      <c r="G126" s="125">
        <f>G85+G124</f>
        <v>4754488019</v>
      </c>
      <c r="I126" s="26">
        <f>I85+I124</f>
        <v>4412314421</v>
      </c>
      <c r="K126" s="125">
        <f>K85+K124</f>
        <v>4239597047</v>
      </c>
      <c r="M126" s="26">
        <f>M85+M124</f>
        <v>4063261332</v>
      </c>
    </row>
    <row r="127" spans="1:13" ht="20.100000000000001" customHeight="1" thickTop="1">
      <c r="A127" s="1"/>
      <c r="L127" s="38"/>
    </row>
    <row r="128" spans="1:13" ht="20.100000000000001" customHeight="1">
      <c r="A128" s="1"/>
      <c r="G128" s="10"/>
      <c r="I128" s="10"/>
      <c r="K128" s="10"/>
      <c r="M128" s="10"/>
    </row>
    <row r="129" spans="1:13" ht="20.100000000000001" customHeight="1">
      <c r="A129" s="1"/>
      <c r="E129" s="347"/>
      <c r="G129" s="10"/>
      <c r="I129" s="10"/>
      <c r="K129" s="10"/>
      <c r="M129" s="10"/>
    </row>
    <row r="130" spans="1:13" ht="14.25" customHeight="1">
      <c r="A130" s="1"/>
      <c r="E130" s="347"/>
      <c r="G130" s="10"/>
      <c r="I130" s="10"/>
      <c r="K130" s="10"/>
      <c r="M130" s="10"/>
    </row>
    <row r="131" spans="1:13" ht="14.25" customHeight="1">
      <c r="A131" s="1"/>
      <c r="E131" s="348"/>
      <c r="G131" s="10"/>
      <c r="I131" s="10"/>
      <c r="K131" s="10"/>
      <c r="M131" s="10"/>
    </row>
    <row r="132" spans="1:13" ht="15.75" customHeight="1">
      <c r="A132" s="1"/>
      <c r="G132" s="10"/>
      <c r="I132" s="10"/>
      <c r="K132" s="10"/>
      <c r="M132" s="10"/>
    </row>
    <row r="133" spans="1:13" ht="15.75" customHeight="1">
      <c r="A133" s="1"/>
      <c r="G133" s="10"/>
      <c r="I133" s="10"/>
      <c r="K133" s="10"/>
      <c r="M133" s="10"/>
    </row>
    <row r="134" spans="1:13" ht="9.75" customHeight="1">
      <c r="A134" s="1"/>
      <c r="G134" s="10"/>
      <c r="I134" s="10"/>
      <c r="K134" s="10"/>
      <c r="M134" s="10"/>
    </row>
    <row r="135" spans="1:13" ht="21.95" customHeight="1">
      <c r="A135" s="29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135" s="5"/>
      <c r="C135" s="5"/>
      <c r="D135" s="5"/>
      <c r="E135" s="138"/>
      <c r="F135" s="5"/>
      <c r="G135" s="6"/>
      <c r="H135" s="7"/>
      <c r="I135" s="6"/>
      <c r="J135" s="5"/>
      <c r="K135" s="6"/>
      <c r="L135" s="7"/>
      <c r="M135" s="6"/>
    </row>
  </sheetData>
  <mergeCells count="7">
    <mergeCell ref="G96:I96"/>
    <mergeCell ref="K96:M96"/>
    <mergeCell ref="G5:I5"/>
    <mergeCell ref="K5:M5"/>
    <mergeCell ref="A45:M45"/>
    <mergeCell ref="G52:I52"/>
    <mergeCell ref="K52:M52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47" max="12" man="1"/>
    <brk id="9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8"/>
  <sheetViews>
    <sheetView zoomScaleNormal="100" zoomScaleSheetLayoutView="100" workbookViewId="0">
      <selection activeCell="D7" sqref="D7"/>
    </sheetView>
  </sheetViews>
  <sheetFormatPr defaultColWidth="10.42578125" defaultRowHeight="21" customHeight="1"/>
  <cols>
    <col min="1" max="3" width="1.140625" style="48" customWidth="1"/>
    <col min="4" max="4" width="32" style="48" customWidth="1"/>
    <col min="5" max="5" width="7.140625" style="131" customWidth="1"/>
    <col min="6" max="6" width="0.5703125" style="48" customWidth="1"/>
    <col min="7" max="7" width="13.7109375" style="51" customWidth="1"/>
    <col min="8" max="8" width="0.5703125" style="50" customWidth="1"/>
    <col min="9" max="9" width="13.7109375" style="51" customWidth="1"/>
    <col min="10" max="10" width="0.5703125" style="48" customWidth="1"/>
    <col min="11" max="11" width="13.7109375" style="51" customWidth="1"/>
    <col min="12" max="12" width="0.5703125" style="50" customWidth="1"/>
    <col min="13" max="13" width="13.7109375" style="51" customWidth="1"/>
    <col min="14" max="16384" width="10.42578125" style="48"/>
  </cols>
  <sheetData>
    <row r="1" spans="1:13" s="36" customFormat="1" ht="21" customHeight="1">
      <c r="A1" s="35" t="str">
        <f>'T2-4'!A1</f>
        <v>บริษัท อาร์ แอนด์ บี ฟู้ด ซัพพลาย จำกัด (มหาชน)</v>
      </c>
      <c r="E1" s="37"/>
      <c r="G1" s="38"/>
      <c r="H1" s="39"/>
      <c r="I1" s="38"/>
      <c r="K1" s="38"/>
      <c r="L1" s="39"/>
      <c r="M1" s="38"/>
    </row>
    <row r="2" spans="1:13" s="36" customFormat="1" ht="21" customHeight="1">
      <c r="A2" s="40" t="s">
        <v>136</v>
      </c>
      <c r="E2" s="37"/>
      <c r="G2" s="38"/>
      <c r="H2" s="39"/>
      <c r="I2" s="38"/>
      <c r="K2" s="38"/>
      <c r="L2" s="39"/>
      <c r="M2" s="38"/>
    </row>
    <row r="3" spans="1:13" s="36" customFormat="1" ht="21" customHeight="1">
      <c r="A3" s="41" t="s">
        <v>214</v>
      </c>
      <c r="B3" s="42"/>
      <c r="C3" s="42"/>
      <c r="D3" s="42"/>
      <c r="E3" s="130"/>
      <c r="F3" s="42"/>
      <c r="G3" s="43"/>
      <c r="H3" s="44"/>
      <c r="I3" s="43"/>
      <c r="J3" s="42"/>
      <c r="K3" s="43"/>
      <c r="L3" s="44"/>
      <c r="M3" s="43"/>
    </row>
    <row r="4" spans="1:13" s="36" customFormat="1" ht="20.100000000000001" customHeight="1">
      <c r="A4" s="45"/>
      <c r="E4" s="37"/>
      <c r="G4" s="38"/>
      <c r="H4" s="39"/>
      <c r="I4" s="38"/>
      <c r="K4" s="38"/>
      <c r="L4" s="39"/>
      <c r="M4" s="38"/>
    </row>
    <row r="5" spans="1:13" s="60" customFormat="1" ht="21" customHeight="1">
      <c r="A5" s="145"/>
      <c r="E5" s="143"/>
      <c r="G5" s="351" t="s">
        <v>55</v>
      </c>
      <c r="H5" s="351"/>
      <c r="I5" s="351"/>
      <c r="J5" s="146"/>
      <c r="K5" s="351" t="s">
        <v>67</v>
      </c>
      <c r="L5" s="351"/>
      <c r="M5" s="351"/>
    </row>
    <row r="6" spans="1:13" s="60" customFormat="1" ht="21" customHeight="1">
      <c r="A6" s="145"/>
      <c r="E6" s="143"/>
      <c r="G6" s="147" t="s">
        <v>56</v>
      </c>
      <c r="H6" s="148"/>
      <c r="I6" s="147" t="s">
        <v>56</v>
      </c>
      <c r="J6" s="62"/>
      <c r="K6" s="62" t="s">
        <v>56</v>
      </c>
      <c r="L6" s="62"/>
      <c r="M6" s="62" t="s">
        <v>56</v>
      </c>
    </row>
    <row r="7" spans="1:13" s="60" customFormat="1" ht="21" customHeight="1">
      <c r="A7" s="145"/>
      <c r="E7" s="143"/>
      <c r="G7" s="209" t="s">
        <v>216</v>
      </c>
      <c r="H7" s="210"/>
      <c r="I7" s="209" t="s">
        <v>216</v>
      </c>
      <c r="J7" s="209"/>
      <c r="K7" s="209" t="s">
        <v>216</v>
      </c>
      <c r="L7" s="209"/>
      <c r="M7" s="209" t="s">
        <v>216</v>
      </c>
    </row>
    <row r="8" spans="1:13" s="61" customFormat="1" ht="21" customHeight="1">
      <c r="E8" s="143"/>
      <c r="F8" s="64"/>
      <c r="G8" s="62" t="s">
        <v>141</v>
      </c>
      <c r="H8" s="63"/>
      <c r="I8" s="62" t="s">
        <v>122</v>
      </c>
      <c r="J8" s="64"/>
      <c r="K8" s="62" t="s">
        <v>141</v>
      </c>
      <c r="L8" s="63"/>
      <c r="M8" s="62" t="s">
        <v>122</v>
      </c>
    </row>
    <row r="9" spans="1:13" s="61" customFormat="1" ht="21" customHeight="1">
      <c r="E9" s="143"/>
      <c r="F9" s="64"/>
      <c r="G9" s="65" t="s">
        <v>2</v>
      </c>
      <c r="H9" s="66"/>
      <c r="I9" s="65" t="s">
        <v>2</v>
      </c>
      <c r="J9" s="64"/>
      <c r="K9" s="65" t="s">
        <v>2</v>
      </c>
      <c r="L9" s="66"/>
      <c r="M9" s="65" t="s">
        <v>2</v>
      </c>
    </row>
    <row r="10" spans="1:13" s="61" customFormat="1" ht="6" customHeight="1">
      <c r="A10" s="64"/>
      <c r="E10" s="143"/>
      <c r="G10" s="114"/>
      <c r="H10" s="151"/>
      <c r="I10" s="67"/>
      <c r="K10" s="114"/>
      <c r="L10" s="151"/>
      <c r="M10" s="67"/>
    </row>
    <row r="11" spans="1:13" s="61" customFormat="1" ht="21" customHeight="1">
      <c r="A11" s="61" t="s">
        <v>119</v>
      </c>
      <c r="E11" s="143"/>
      <c r="G11" s="119">
        <v>816811862</v>
      </c>
      <c r="H11" s="151"/>
      <c r="I11" s="331">
        <v>668360223</v>
      </c>
      <c r="J11" s="212"/>
      <c r="K11" s="333">
        <v>613906882</v>
      </c>
      <c r="L11" s="212"/>
      <c r="M11" s="331">
        <v>502890136</v>
      </c>
    </row>
    <row r="12" spans="1:13" s="61" customFormat="1" ht="21" customHeight="1">
      <c r="A12" s="61" t="s">
        <v>99</v>
      </c>
      <c r="E12" s="140"/>
      <c r="G12" s="117">
        <v>14790970</v>
      </c>
      <c r="H12" s="151"/>
      <c r="I12" s="213">
        <v>17708576</v>
      </c>
      <c r="J12" s="212"/>
      <c r="K12" s="221">
        <v>0</v>
      </c>
      <c r="L12" s="212"/>
      <c r="M12" s="213">
        <v>0</v>
      </c>
    </row>
    <row r="13" spans="1:13" s="61" customFormat="1" ht="6" customHeight="1">
      <c r="E13" s="140"/>
      <c r="G13" s="119"/>
      <c r="H13" s="151"/>
      <c r="I13" s="69"/>
      <c r="J13" s="151"/>
      <c r="K13" s="119"/>
      <c r="M13" s="69"/>
    </row>
    <row r="14" spans="1:13" s="61" customFormat="1" ht="21" customHeight="1">
      <c r="A14" s="64" t="s">
        <v>105</v>
      </c>
      <c r="E14" s="140"/>
      <c r="G14" s="117">
        <f>SUM(G11:G12)</f>
        <v>831602832</v>
      </c>
      <c r="H14" s="151"/>
      <c r="I14" s="129">
        <f>SUM(I11:I12)</f>
        <v>686068799</v>
      </c>
      <c r="J14" s="151"/>
      <c r="K14" s="117">
        <f>SUM(K11:K12)</f>
        <v>613906882</v>
      </c>
      <c r="M14" s="129">
        <f>SUM(M11:M12)</f>
        <v>502890136</v>
      </c>
    </row>
    <row r="15" spans="1:13" s="61" customFormat="1" ht="6" customHeight="1">
      <c r="E15" s="140"/>
      <c r="G15" s="119"/>
      <c r="H15" s="151"/>
      <c r="I15" s="69"/>
      <c r="J15" s="151"/>
      <c r="K15" s="119"/>
      <c r="M15" s="69"/>
    </row>
    <row r="16" spans="1:13" s="61" customFormat="1" ht="21" customHeight="1">
      <c r="A16" s="61" t="s">
        <v>100</v>
      </c>
      <c r="E16" s="140"/>
      <c r="G16" s="114">
        <v>-468355627</v>
      </c>
      <c r="H16" s="152"/>
      <c r="I16" s="214">
        <v>-396548085</v>
      </c>
      <c r="J16" s="215"/>
      <c r="K16" s="334">
        <v>-368493219</v>
      </c>
      <c r="L16" s="215"/>
      <c r="M16" s="214">
        <v>-307087559</v>
      </c>
    </row>
    <row r="17" spans="1:13" s="61" customFormat="1" ht="21" customHeight="1">
      <c r="A17" s="61" t="s">
        <v>106</v>
      </c>
      <c r="E17" s="140"/>
      <c r="G17" s="117">
        <v>-20367249</v>
      </c>
      <c r="H17" s="152"/>
      <c r="I17" s="213">
        <v>-21643063</v>
      </c>
      <c r="J17" s="215"/>
      <c r="K17" s="221">
        <v>0</v>
      </c>
      <c r="L17" s="215"/>
      <c r="M17" s="213">
        <v>0</v>
      </c>
    </row>
    <row r="18" spans="1:13" s="61" customFormat="1" ht="6" customHeight="1">
      <c r="E18" s="140"/>
      <c r="G18" s="119"/>
      <c r="H18" s="151"/>
      <c r="I18" s="69"/>
      <c r="J18" s="151"/>
      <c r="K18" s="119"/>
      <c r="M18" s="69"/>
    </row>
    <row r="19" spans="1:13" s="61" customFormat="1" ht="21" customHeight="1">
      <c r="A19" s="64" t="s">
        <v>107</v>
      </c>
      <c r="E19" s="140"/>
      <c r="G19" s="115">
        <f>SUM(G16:G17)</f>
        <v>-488722876</v>
      </c>
      <c r="H19" s="152"/>
      <c r="I19" s="127">
        <f>SUM(I16:I17)</f>
        <v>-418191148</v>
      </c>
      <c r="J19" s="152"/>
      <c r="K19" s="115">
        <f>SUM(K16:K17)</f>
        <v>-368493219</v>
      </c>
      <c r="M19" s="127">
        <f>SUM(M16:M17)</f>
        <v>-307087559</v>
      </c>
    </row>
    <row r="20" spans="1:13" s="61" customFormat="1" ht="6" customHeight="1">
      <c r="E20" s="140"/>
      <c r="G20" s="119"/>
      <c r="H20" s="151"/>
      <c r="I20" s="69"/>
      <c r="J20" s="151"/>
      <c r="K20" s="119"/>
      <c r="M20" s="69"/>
    </row>
    <row r="21" spans="1:13" s="61" customFormat="1" ht="21" customHeight="1">
      <c r="A21" s="64" t="s">
        <v>26</v>
      </c>
      <c r="E21" s="140"/>
      <c r="G21" s="119">
        <f>G14+G19</f>
        <v>342879956</v>
      </c>
      <c r="H21" s="151"/>
      <c r="I21" s="69">
        <f>I14+I19</f>
        <v>267877651</v>
      </c>
      <c r="J21" s="151"/>
      <c r="K21" s="119">
        <f>K14+K19</f>
        <v>245413663</v>
      </c>
      <c r="M21" s="69">
        <f>M14+M19</f>
        <v>195802577</v>
      </c>
    </row>
    <row r="22" spans="1:13" s="61" customFormat="1" ht="21" customHeight="1">
      <c r="A22" s="332" t="s">
        <v>27</v>
      </c>
      <c r="B22" s="332"/>
      <c r="C22" s="332"/>
      <c r="D22" s="332"/>
      <c r="E22" s="140"/>
      <c r="G22" s="153">
        <v>0</v>
      </c>
      <c r="H22" s="152"/>
      <c r="I22" s="217">
        <v>1977160</v>
      </c>
      <c r="J22" s="215"/>
      <c r="K22" s="223">
        <v>17792115</v>
      </c>
      <c r="L22" s="215"/>
      <c r="M22" s="217">
        <v>10676726</v>
      </c>
    </row>
    <row r="23" spans="1:13" s="61" customFormat="1" ht="21" customHeight="1">
      <c r="A23" s="332" t="s">
        <v>28</v>
      </c>
      <c r="B23" s="332"/>
      <c r="C23" s="332"/>
      <c r="D23" s="332"/>
      <c r="E23" s="140"/>
      <c r="G23" s="114">
        <v>-51554198</v>
      </c>
      <c r="H23" s="152"/>
      <c r="I23" s="214">
        <v>-45408844</v>
      </c>
      <c r="J23" s="215"/>
      <c r="K23" s="334">
        <v>-39390960</v>
      </c>
      <c r="L23" s="215"/>
      <c r="M23" s="214">
        <v>-33162013</v>
      </c>
    </row>
    <row r="24" spans="1:13" s="61" customFormat="1" ht="21" customHeight="1">
      <c r="A24" s="332" t="s">
        <v>29</v>
      </c>
      <c r="B24" s="332"/>
      <c r="C24" s="332"/>
      <c r="D24" s="332"/>
      <c r="E24" s="140"/>
      <c r="G24" s="114">
        <v>-105468007</v>
      </c>
      <c r="H24" s="152"/>
      <c r="I24" s="214">
        <v>-99848299</v>
      </c>
      <c r="J24" s="215"/>
      <c r="K24" s="334">
        <v>-69054161</v>
      </c>
      <c r="L24" s="215"/>
      <c r="M24" s="214">
        <v>-55983873</v>
      </c>
    </row>
    <row r="25" spans="1:13" s="61" customFormat="1" ht="21" customHeight="1">
      <c r="A25" s="332" t="s">
        <v>184</v>
      </c>
      <c r="B25" s="332"/>
      <c r="C25" s="332"/>
      <c r="D25" s="332"/>
      <c r="E25" s="140"/>
      <c r="G25" s="114">
        <v>-8079782</v>
      </c>
      <c r="H25" s="152"/>
      <c r="I25" s="214">
        <v>0</v>
      </c>
      <c r="J25" s="215"/>
      <c r="K25" s="334">
        <v>-8114758</v>
      </c>
      <c r="L25" s="215"/>
      <c r="M25" s="214">
        <v>0</v>
      </c>
    </row>
    <row r="26" spans="1:13" s="61" customFormat="1" ht="21" customHeight="1">
      <c r="A26" s="332" t="s">
        <v>30</v>
      </c>
      <c r="B26" s="332"/>
      <c r="C26" s="332"/>
      <c r="D26" s="332"/>
      <c r="E26" s="140"/>
      <c r="G26" s="155">
        <v>-2753224</v>
      </c>
      <c r="H26" s="151"/>
      <c r="I26" s="218">
        <v>-7659439</v>
      </c>
      <c r="J26" s="212"/>
      <c r="K26" s="224">
        <v>-2194494</v>
      </c>
      <c r="L26" s="212"/>
      <c r="M26" s="218">
        <v>-5253847</v>
      </c>
    </row>
    <row r="27" spans="1:13" s="61" customFormat="1" ht="6" customHeight="1">
      <c r="A27" s="156"/>
      <c r="E27" s="140"/>
      <c r="G27" s="119"/>
      <c r="H27" s="151"/>
      <c r="I27" s="69"/>
      <c r="J27" s="151"/>
      <c r="K27" s="119"/>
      <c r="M27" s="69"/>
    </row>
    <row r="28" spans="1:13" s="61" customFormat="1" ht="21" customHeight="1">
      <c r="A28" s="64" t="s">
        <v>74</v>
      </c>
      <c r="E28" s="140"/>
      <c r="G28" s="114">
        <f>SUM(G21:G26)</f>
        <v>175024745</v>
      </c>
      <c r="H28" s="151"/>
      <c r="I28" s="67">
        <f>SUM(I21:I26)</f>
        <v>116938229</v>
      </c>
      <c r="J28" s="151"/>
      <c r="K28" s="114">
        <f>SUM(K21:K26)</f>
        <v>144451405</v>
      </c>
      <c r="M28" s="67">
        <f>SUM(M21:M26)</f>
        <v>112079570</v>
      </c>
    </row>
    <row r="29" spans="1:13" s="61" customFormat="1" ht="21" customHeight="1">
      <c r="A29" s="61" t="s">
        <v>31</v>
      </c>
      <c r="E29" s="143"/>
      <c r="G29" s="155">
        <v>-34601042</v>
      </c>
      <c r="H29" s="151"/>
      <c r="I29" s="218">
        <v>-10963568</v>
      </c>
      <c r="J29" s="212"/>
      <c r="K29" s="224">
        <v>-27091670</v>
      </c>
      <c r="L29" s="212"/>
      <c r="M29" s="218">
        <v>-8972873</v>
      </c>
    </row>
    <row r="30" spans="1:13" s="61" customFormat="1" ht="6" customHeight="1">
      <c r="A30" s="64"/>
      <c r="E30" s="140"/>
      <c r="G30" s="119"/>
      <c r="H30" s="151"/>
      <c r="I30" s="69"/>
      <c r="J30" s="151"/>
      <c r="K30" s="119"/>
      <c r="M30" s="69"/>
    </row>
    <row r="31" spans="1:13" s="61" customFormat="1" ht="21" customHeight="1" thickBot="1">
      <c r="A31" s="64" t="s">
        <v>108</v>
      </c>
      <c r="E31" s="140"/>
      <c r="G31" s="118">
        <f>SUM(G28:G29)</f>
        <v>140423703</v>
      </c>
      <c r="H31" s="151"/>
      <c r="I31" s="68">
        <f>SUM(I28:I29)</f>
        <v>105974661</v>
      </c>
      <c r="J31" s="151"/>
      <c r="K31" s="118">
        <f>SUM(K28:K29)</f>
        <v>117359735</v>
      </c>
      <c r="M31" s="68">
        <f>SUM(M28:M29)</f>
        <v>103106697</v>
      </c>
    </row>
    <row r="32" spans="1:13" s="61" customFormat="1" ht="17.45" customHeight="1" thickTop="1">
      <c r="A32" s="64"/>
      <c r="E32" s="140"/>
      <c r="G32" s="114"/>
      <c r="H32" s="151"/>
      <c r="I32" s="67"/>
      <c r="J32" s="151"/>
      <c r="K32" s="114"/>
      <c r="M32" s="67"/>
    </row>
    <row r="33" spans="1:13" s="61" customFormat="1" ht="21" customHeight="1">
      <c r="A33" s="64" t="s">
        <v>75</v>
      </c>
      <c r="E33" s="140"/>
      <c r="G33" s="157"/>
      <c r="H33" s="158"/>
      <c r="I33" s="158"/>
      <c r="J33" s="158"/>
      <c r="K33" s="157"/>
      <c r="L33" s="158"/>
      <c r="M33" s="158"/>
    </row>
    <row r="34" spans="1:13" s="61" customFormat="1" ht="21" customHeight="1">
      <c r="A34" s="159" t="s">
        <v>112</v>
      </c>
      <c r="E34" s="140"/>
      <c r="G34" s="160"/>
      <c r="H34" s="330"/>
      <c r="J34" s="330"/>
      <c r="K34" s="160"/>
    </row>
    <row r="35" spans="1:13" s="61" customFormat="1" ht="21" customHeight="1">
      <c r="A35" s="159"/>
      <c r="B35" s="61" t="s">
        <v>76</v>
      </c>
      <c r="E35" s="140"/>
      <c r="G35" s="117">
        <v>4587268</v>
      </c>
      <c r="H35" s="154"/>
      <c r="I35" s="213">
        <v>-1267767</v>
      </c>
      <c r="J35" s="217"/>
      <c r="K35" s="221">
        <v>0</v>
      </c>
      <c r="L35" s="217"/>
      <c r="M35" s="219">
        <v>0</v>
      </c>
    </row>
    <row r="36" spans="1:13" s="61" customFormat="1" ht="21" customHeight="1">
      <c r="A36" s="159"/>
      <c r="B36" s="61" t="s">
        <v>77</v>
      </c>
      <c r="E36" s="140"/>
      <c r="G36" s="160"/>
      <c r="H36" s="154"/>
      <c r="J36" s="154"/>
      <c r="K36" s="160"/>
      <c r="L36" s="60"/>
    </row>
    <row r="37" spans="1:13" s="61" customFormat="1" ht="21" customHeight="1">
      <c r="A37" s="159"/>
      <c r="C37" s="61" t="s">
        <v>78</v>
      </c>
      <c r="E37" s="140"/>
      <c r="G37" s="161">
        <f>SUM(G35:G35)</f>
        <v>4587268</v>
      </c>
      <c r="H37" s="154"/>
      <c r="I37" s="162">
        <f>SUM(I35:I35)</f>
        <v>-1267767</v>
      </c>
      <c r="J37" s="154"/>
      <c r="K37" s="161">
        <f>SUM(K35:K35)</f>
        <v>0</v>
      </c>
      <c r="L37" s="154"/>
      <c r="M37" s="162">
        <f>SUM(M35:M35)</f>
        <v>0</v>
      </c>
    </row>
    <row r="38" spans="1:13" s="61" customFormat="1" ht="6" customHeight="1">
      <c r="E38" s="140"/>
      <c r="G38" s="114"/>
      <c r="H38" s="154"/>
      <c r="I38" s="67"/>
      <c r="J38" s="154"/>
      <c r="K38" s="114"/>
      <c r="L38" s="60"/>
      <c r="M38" s="67"/>
    </row>
    <row r="39" spans="1:13" s="61" customFormat="1" ht="21" customHeight="1">
      <c r="A39" s="64" t="s">
        <v>150</v>
      </c>
      <c r="B39" s="64"/>
      <c r="C39" s="64"/>
      <c r="D39" s="64"/>
      <c r="E39" s="140"/>
      <c r="G39" s="161">
        <f>G37</f>
        <v>4587268</v>
      </c>
      <c r="H39" s="154"/>
      <c r="I39" s="162">
        <f>I37</f>
        <v>-1267767</v>
      </c>
      <c r="J39" s="154"/>
      <c r="K39" s="161">
        <f>K37</f>
        <v>0</v>
      </c>
      <c r="L39" s="60"/>
      <c r="M39" s="162">
        <f>M37</f>
        <v>0</v>
      </c>
    </row>
    <row r="40" spans="1:13" s="61" customFormat="1" ht="6" customHeight="1">
      <c r="A40" s="64"/>
      <c r="B40" s="64"/>
      <c r="C40" s="64"/>
      <c r="D40" s="64"/>
      <c r="E40" s="140"/>
      <c r="G40" s="163"/>
      <c r="H40" s="154"/>
      <c r="I40" s="164"/>
      <c r="J40" s="154"/>
      <c r="K40" s="163"/>
      <c r="L40" s="60"/>
      <c r="M40" s="164"/>
    </row>
    <row r="41" spans="1:13" s="61" customFormat="1" ht="20.100000000000001" customHeight="1" thickBot="1">
      <c r="A41" s="64" t="s">
        <v>86</v>
      </c>
      <c r="E41" s="140"/>
      <c r="G41" s="118">
        <f>SUM(G31,G37)</f>
        <v>145010971</v>
      </c>
      <c r="H41" s="151"/>
      <c r="I41" s="68">
        <f>SUM(I31,I37)</f>
        <v>104706894</v>
      </c>
      <c r="J41" s="151"/>
      <c r="K41" s="118">
        <f>SUM(K31,K37)</f>
        <v>117359735</v>
      </c>
      <c r="M41" s="68">
        <f>SUM(M31,M37)</f>
        <v>103106697</v>
      </c>
    </row>
    <row r="42" spans="1:13" s="61" customFormat="1" ht="21" customHeight="1" thickTop="1">
      <c r="A42" s="64"/>
      <c r="E42" s="140"/>
      <c r="G42" s="67"/>
      <c r="H42" s="151"/>
      <c r="I42" s="67"/>
      <c r="J42" s="151"/>
      <c r="K42" s="67"/>
      <c r="M42" s="67"/>
    </row>
    <row r="43" spans="1:13" s="61" customFormat="1" ht="21" customHeight="1">
      <c r="A43" s="64"/>
      <c r="E43" s="140"/>
      <c r="G43" s="67"/>
      <c r="H43" s="151"/>
      <c r="I43" s="67"/>
      <c r="J43" s="151"/>
      <c r="K43" s="67"/>
      <c r="M43" s="67"/>
    </row>
    <row r="44" spans="1:13" s="61" customFormat="1" ht="21" customHeight="1">
      <c r="A44" s="64"/>
      <c r="E44" s="140"/>
      <c r="G44" s="67"/>
      <c r="H44" s="151"/>
      <c r="I44" s="67"/>
      <c r="J44" s="151"/>
      <c r="K44" s="67"/>
      <c r="M44" s="67"/>
    </row>
    <row r="45" spans="1:13" s="61" customFormat="1" ht="21.75" customHeight="1">
      <c r="A45" s="64"/>
      <c r="E45" s="140"/>
      <c r="G45" s="67"/>
      <c r="H45" s="151"/>
      <c r="I45" s="67"/>
      <c r="J45" s="151"/>
      <c r="K45" s="67"/>
      <c r="M45" s="67"/>
    </row>
    <row r="46" spans="1:13" ht="21.95" customHeight="1">
      <c r="A46" s="56" t="str">
        <f>'T2-4'!A135</f>
        <v>หมายเหตุประกอบข้อมูลทางการเงินเป็นส่วนหนึ่งของข้อมูลทางการเงินระหว่างกาลนี้</v>
      </c>
      <c r="B46" s="56"/>
      <c r="C46" s="56"/>
      <c r="D46" s="56"/>
      <c r="E46" s="132"/>
      <c r="F46" s="56"/>
      <c r="G46" s="53"/>
      <c r="H46" s="55"/>
      <c r="I46" s="53"/>
      <c r="J46" s="55"/>
      <c r="K46" s="53"/>
      <c r="L46" s="56"/>
      <c r="M46" s="53"/>
    </row>
    <row r="47" spans="1:13" ht="21" customHeight="1">
      <c r="A47" s="35" t="str">
        <f>A1</f>
        <v>บริษัท อาร์ แอนด์ บี ฟู้ด ซัพพลาย จำกัด (มหาชน)</v>
      </c>
      <c r="B47" s="36"/>
      <c r="C47" s="36"/>
      <c r="D47" s="36"/>
      <c r="E47" s="37"/>
      <c r="F47" s="36"/>
      <c r="G47" s="38"/>
      <c r="H47" s="39"/>
      <c r="I47" s="38"/>
      <c r="J47" s="36"/>
      <c r="K47" s="38"/>
      <c r="L47" s="39"/>
      <c r="M47" s="38"/>
    </row>
    <row r="48" spans="1:13" ht="21" customHeight="1">
      <c r="A48" s="40" t="s">
        <v>145</v>
      </c>
      <c r="B48" s="36"/>
      <c r="C48" s="36"/>
      <c r="D48" s="36"/>
      <c r="E48" s="37"/>
      <c r="F48" s="36"/>
      <c r="G48" s="38"/>
      <c r="H48" s="39"/>
      <c r="I48" s="38"/>
      <c r="J48" s="36"/>
      <c r="K48" s="38"/>
      <c r="L48" s="39"/>
      <c r="M48" s="38"/>
    </row>
    <row r="49" spans="1:13" ht="21" customHeight="1">
      <c r="A49" s="41" t="str">
        <f>A3</f>
        <v>สำหรับงวดสามเดือนสิ้นสุดวันที่ 30 กันยายน พ.ศ. 2563</v>
      </c>
      <c r="B49" s="42"/>
      <c r="C49" s="42"/>
      <c r="D49" s="42"/>
      <c r="E49" s="130"/>
      <c r="F49" s="42"/>
      <c r="G49" s="43"/>
      <c r="H49" s="44"/>
      <c r="I49" s="43"/>
      <c r="J49" s="42"/>
      <c r="K49" s="43"/>
      <c r="L49" s="44"/>
      <c r="M49" s="43"/>
    </row>
    <row r="50" spans="1:13" ht="21" customHeight="1">
      <c r="A50" s="49"/>
      <c r="G50" s="38"/>
      <c r="H50" s="54"/>
      <c r="I50" s="38"/>
      <c r="J50" s="54"/>
      <c r="K50" s="38"/>
      <c r="L50" s="36"/>
      <c r="M50" s="38"/>
    </row>
    <row r="51" spans="1:13" s="61" customFormat="1" ht="21" customHeight="1">
      <c r="A51" s="64"/>
      <c r="E51" s="143"/>
      <c r="F51" s="60"/>
      <c r="G51" s="351" t="s">
        <v>55</v>
      </c>
      <c r="H51" s="351"/>
      <c r="I51" s="351"/>
      <c r="J51" s="146"/>
      <c r="K51" s="351" t="s">
        <v>67</v>
      </c>
      <c r="L51" s="351"/>
      <c r="M51" s="351"/>
    </row>
    <row r="52" spans="1:13" s="61" customFormat="1" ht="20.25" customHeight="1">
      <c r="A52" s="64"/>
      <c r="E52" s="143"/>
      <c r="F52" s="60"/>
      <c r="G52" s="147" t="s">
        <v>56</v>
      </c>
      <c r="H52" s="148"/>
      <c r="I52" s="147" t="s">
        <v>56</v>
      </c>
      <c r="J52" s="62"/>
      <c r="K52" s="62" t="s">
        <v>56</v>
      </c>
      <c r="L52" s="62"/>
      <c r="M52" s="62" t="s">
        <v>56</v>
      </c>
    </row>
    <row r="53" spans="1:13" s="61" customFormat="1" ht="21" customHeight="1">
      <c r="A53" s="64"/>
      <c r="E53" s="143"/>
      <c r="F53" s="60"/>
      <c r="G53" s="209" t="s">
        <v>216</v>
      </c>
      <c r="H53" s="210"/>
      <c r="I53" s="209" t="s">
        <v>216</v>
      </c>
      <c r="J53" s="209"/>
      <c r="K53" s="209" t="s">
        <v>216</v>
      </c>
      <c r="L53" s="209"/>
      <c r="M53" s="209" t="s">
        <v>216</v>
      </c>
    </row>
    <row r="54" spans="1:13" s="61" customFormat="1" ht="21" customHeight="1">
      <c r="A54" s="64"/>
      <c r="E54" s="149"/>
      <c r="F54" s="64"/>
      <c r="G54" s="62" t="s">
        <v>141</v>
      </c>
      <c r="H54" s="63"/>
      <c r="I54" s="62" t="s">
        <v>122</v>
      </c>
      <c r="J54" s="64"/>
      <c r="K54" s="62" t="s">
        <v>141</v>
      </c>
      <c r="L54" s="63"/>
      <c r="M54" s="62" t="s">
        <v>122</v>
      </c>
    </row>
    <row r="55" spans="1:13" s="61" customFormat="1" ht="21" customHeight="1">
      <c r="E55" s="265" t="s">
        <v>1</v>
      </c>
      <c r="F55" s="64"/>
      <c r="G55" s="65" t="s">
        <v>2</v>
      </c>
      <c r="H55" s="66"/>
      <c r="I55" s="65" t="s">
        <v>2</v>
      </c>
      <c r="J55" s="64"/>
      <c r="K55" s="65" t="s">
        <v>2</v>
      </c>
      <c r="L55" s="66"/>
      <c r="M55" s="65" t="s">
        <v>2</v>
      </c>
    </row>
    <row r="56" spans="1:13" s="61" customFormat="1" ht="8.1" customHeight="1">
      <c r="E56" s="165"/>
      <c r="F56" s="64"/>
      <c r="G56" s="116"/>
      <c r="H56" s="66"/>
      <c r="I56" s="128"/>
      <c r="J56" s="64"/>
      <c r="K56" s="116"/>
      <c r="L56" s="66"/>
      <c r="M56" s="128"/>
    </row>
    <row r="57" spans="1:13" s="61" customFormat="1" ht="21" customHeight="1">
      <c r="A57" s="166" t="s">
        <v>79</v>
      </c>
      <c r="B57" s="60"/>
      <c r="C57" s="60"/>
      <c r="D57" s="60"/>
      <c r="E57" s="140"/>
      <c r="G57" s="160"/>
      <c r="H57" s="154"/>
      <c r="J57" s="154"/>
      <c r="K57" s="160"/>
      <c r="L57" s="60"/>
    </row>
    <row r="58" spans="1:13" s="61" customFormat="1" ht="21" customHeight="1">
      <c r="B58" s="61" t="s">
        <v>83</v>
      </c>
      <c r="E58" s="140"/>
      <c r="G58" s="167">
        <f>G31-G59</f>
        <v>140945789</v>
      </c>
      <c r="H58" s="154"/>
      <c r="I58" s="330">
        <f>I31-I59</f>
        <v>105915626</v>
      </c>
      <c r="J58" s="154"/>
      <c r="K58" s="167">
        <f>K31-K59</f>
        <v>117359735</v>
      </c>
      <c r="L58" s="154"/>
      <c r="M58" s="330">
        <f>M31-M59</f>
        <v>103106697</v>
      </c>
    </row>
    <row r="59" spans="1:13" s="61" customFormat="1" ht="21" customHeight="1">
      <c r="B59" s="61" t="s">
        <v>198</v>
      </c>
      <c r="E59" s="140"/>
      <c r="G59" s="117">
        <v>-522086</v>
      </c>
      <c r="H59" s="154"/>
      <c r="I59" s="129">
        <v>59035</v>
      </c>
      <c r="J59" s="154"/>
      <c r="K59" s="117">
        <v>0</v>
      </c>
      <c r="L59" s="154"/>
      <c r="M59" s="129">
        <v>0</v>
      </c>
    </row>
    <row r="60" spans="1:13" s="61" customFormat="1" ht="8.1" customHeight="1">
      <c r="A60" s="166"/>
      <c r="B60" s="60"/>
      <c r="C60" s="60"/>
      <c r="D60" s="60"/>
      <c r="E60" s="140"/>
      <c r="G60" s="163"/>
      <c r="H60" s="154"/>
      <c r="I60" s="164"/>
      <c r="J60" s="154"/>
      <c r="K60" s="163"/>
      <c r="L60" s="60"/>
      <c r="M60" s="164"/>
    </row>
    <row r="61" spans="1:13" s="61" customFormat="1" ht="21" customHeight="1" thickBot="1">
      <c r="A61" s="166"/>
      <c r="B61" s="60"/>
      <c r="C61" s="60"/>
      <c r="D61" s="60"/>
      <c r="E61" s="140"/>
      <c r="G61" s="168">
        <f>SUM(G58:G59)</f>
        <v>140423703</v>
      </c>
      <c r="H61" s="154"/>
      <c r="I61" s="169">
        <f>SUM(I58:I59)</f>
        <v>105974661</v>
      </c>
      <c r="J61" s="154"/>
      <c r="K61" s="168">
        <f>SUM(K58:K59)</f>
        <v>117359735</v>
      </c>
      <c r="L61" s="154"/>
      <c r="M61" s="169">
        <f>SUM(M58:M59)</f>
        <v>103106697</v>
      </c>
    </row>
    <row r="62" spans="1:13" s="61" customFormat="1" ht="21" customHeight="1" thickTop="1">
      <c r="A62" s="166"/>
      <c r="B62" s="60"/>
      <c r="C62" s="60"/>
      <c r="D62" s="60"/>
      <c r="E62" s="140"/>
      <c r="G62" s="163"/>
      <c r="H62" s="154"/>
      <c r="I62" s="164"/>
      <c r="J62" s="154"/>
      <c r="K62" s="163"/>
      <c r="L62" s="60"/>
      <c r="M62" s="164"/>
    </row>
    <row r="63" spans="1:13" s="61" customFormat="1" ht="21" customHeight="1">
      <c r="A63" s="166" t="s">
        <v>80</v>
      </c>
      <c r="B63" s="60"/>
      <c r="C63" s="60"/>
      <c r="D63" s="60"/>
      <c r="E63" s="140"/>
      <c r="G63" s="163"/>
      <c r="H63" s="154"/>
      <c r="I63" s="164"/>
      <c r="J63" s="154"/>
      <c r="K63" s="163"/>
      <c r="L63" s="60"/>
      <c r="M63" s="164"/>
    </row>
    <row r="64" spans="1:13" s="61" customFormat="1" ht="21" customHeight="1">
      <c r="B64" s="61" t="s">
        <v>83</v>
      </c>
      <c r="E64" s="140"/>
      <c r="G64" s="225">
        <f>G41-G65</f>
        <v>145561028</v>
      </c>
      <c r="H64" s="154"/>
      <c r="I64" s="170">
        <f>I41-I65</f>
        <v>104664134</v>
      </c>
      <c r="J64" s="217"/>
      <c r="K64" s="225">
        <f>K41-K65</f>
        <v>117359735</v>
      </c>
      <c r="L64" s="217"/>
      <c r="M64" s="170">
        <f>M41-M65</f>
        <v>103106697</v>
      </c>
    </row>
    <row r="65" spans="1:13" s="61" customFormat="1" ht="21" customHeight="1">
      <c r="B65" s="61" t="s">
        <v>198</v>
      </c>
      <c r="E65" s="140"/>
      <c r="G65" s="324">
        <v>-550057</v>
      </c>
      <c r="H65" s="154"/>
      <c r="I65" s="325">
        <v>42760</v>
      </c>
      <c r="J65" s="343"/>
      <c r="K65" s="324">
        <v>0</v>
      </c>
      <c r="L65" s="217"/>
      <c r="M65" s="325">
        <v>0</v>
      </c>
    </row>
    <row r="66" spans="1:13" s="61" customFormat="1" ht="8.1" customHeight="1">
      <c r="A66" s="166"/>
      <c r="B66" s="60"/>
      <c r="C66" s="60"/>
      <c r="D66" s="60"/>
      <c r="E66" s="140"/>
      <c r="G66" s="163"/>
      <c r="H66" s="154"/>
      <c r="I66" s="164"/>
      <c r="J66" s="154"/>
      <c r="K66" s="163"/>
      <c r="L66" s="60"/>
      <c r="M66" s="164"/>
    </row>
    <row r="67" spans="1:13" s="61" customFormat="1" ht="21" customHeight="1" thickBot="1">
      <c r="E67" s="140"/>
      <c r="G67" s="168">
        <f>SUM(G64:G66)</f>
        <v>145010971</v>
      </c>
      <c r="H67" s="154"/>
      <c r="I67" s="169">
        <f>SUM(I64:I66)</f>
        <v>104706894</v>
      </c>
      <c r="J67" s="154"/>
      <c r="K67" s="168">
        <f>SUM(K64:K66)</f>
        <v>117359735</v>
      </c>
      <c r="L67" s="154"/>
      <c r="M67" s="169">
        <f>SUM(M64:M66)</f>
        <v>103106697</v>
      </c>
    </row>
    <row r="68" spans="1:13" s="61" customFormat="1" ht="21" customHeight="1" thickTop="1">
      <c r="A68" s="166"/>
      <c r="B68" s="60"/>
      <c r="C68" s="60"/>
      <c r="D68" s="60"/>
      <c r="E68" s="140"/>
      <c r="G68" s="163"/>
      <c r="H68" s="154"/>
      <c r="I68" s="164"/>
      <c r="J68" s="154"/>
      <c r="K68" s="163"/>
      <c r="L68" s="60"/>
      <c r="M68" s="164"/>
    </row>
    <row r="69" spans="1:13" s="61" customFormat="1" ht="21" customHeight="1">
      <c r="A69" s="166" t="s">
        <v>81</v>
      </c>
      <c r="B69" s="60"/>
      <c r="C69" s="60"/>
      <c r="D69" s="60"/>
      <c r="E69" s="140"/>
      <c r="G69" s="163"/>
      <c r="H69" s="154"/>
      <c r="I69" s="164"/>
      <c r="J69" s="154"/>
      <c r="K69" s="163"/>
      <c r="L69" s="60"/>
      <c r="M69" s="164"/>
    </row>
    <row r="70" spans="1:13" s="61" customFormat="1" ht="8.1" customHeight="1">
      <c r="A70" s="166"/>
      <c r="B70" s="60"/>
      <c r="C70" s="60"/>
      <c r="D70" s="60"/>
      <c r="E70" s="140"/>
      <c r="G70" s="163"/>
      <c r="H70" s="154"/>
      <c r="I70" s="164"/>
      <c r="J70" s="154"/>
      <c r="K70" s="163"/>
      <c r="L70" s="60"/>
      <c r="M70" s="164"/>
    </row>
    <row r="71" spans="1:13" s="61" customFormat="1" ht="21" customHeight="1">
      <c r="A71" s="60" t="s">
        <v>199</v>
      </c>
      <c r="B71" s="60"/>
      <c r="C71" s="60"/>
      <c r="D71" s="60"/>
      <c r="E71" s="143"/>
      <c r="F71" s="60"/>
      <c r="G71" s="163"/>
      <c r="H71" s="154"/>
      <c r="I71" s="164"/>
      <c r="J71" s="154"/>
      <c r="K71" s="163"/>
      <c r="L71" s="60"/>
      <c r="M71" s="164"/>
    </row>
    <row r="72" spans="1:13" s="61" customFormat="1" ht="21" customHeight="1" thickBot="1">
      <c r="A72" s="60"/>
      <c r="B72" s="60" t="s">
        <v>82</v>
      </c>
      <c r="C72" s="60"/>
      <c r="D72" s="60"/>
      <c r="E72" s="143">
        <v>22</v>
      </c>
      <c r="F72" s="60"/>
      <c r="G72" s="171">
        <f>G58/2000000000</f>
        <v>7.0472894499999994E-2</v>
      </c>
      <c r="H72" s="172"/>
      <c r="I72" s="173">
        <f>I58/1480000000</f>
        <v>7.1564612162162158E-2</v>
      </c>
      <c r="J72" s="172"/>
      <c r="K72" s="171">
        <f>K58/2000000000</f>
        <v>5.8679867500000003E-2</v>
      </c>
      <c r="L72" s="172"/>
      <c r="M72" s="173">
        <f>M58/1480000000</f>
        <v>6.9666687162162164E-2</v>
      </c>
    </row>
    <row r="73" spans="1:13" s="61" customFormat="1" ht="21.75" customHeight="1" thickTop="1">
      <c r="A73" s="60"/>
      <c r="B73" s="60"/>
      <c r="C73" s="60"/>
      <c r="D73" s="60"/>
      <c r="E73" s="60"/>
      <c r="F73" s="60"/>
      <c r="G73" s="174"/>
      <c r="H73" s="172"/>
      <c r="I73" s="174"/>
      <c r="J73" s="172"/>
      <c r="K73" s="174"/>
      <c r="L73" s="172"/>
      <c r="M73" s="174"/>
    </row>
    <row r="74" spans="1:13" s="61" customFormat="1" ht="24" customHeight="1">
      <c r="A74" s="60"/>
      <c r="B74" s="60"/>
      <c r="C74" s="60"/>
      <c r="D74" s="60"/>
      <c r="E74" s="60"/>
      <c r="F74" s="60"/>
      <c r="G74" s="175"/>
      <c r="H74" s="176"/>
      <c r="I74" s="175"/>
      <c r="J74" s="176"/>
      <c r="K74" s="175"/>
      <c r="L74" s="176"/>
      <c r="M74" s="175"/>
    </row>
    <row r="75" spans="1:13" s="61" customFormat="1" ht="21" customHeight="1">
      <c r="A75" s="60"/>
      <c r="B75" s="60"/>
      <c r="C75" s="60"/>
      <c r="D75" s="60"/>
      <c r="E75" s="60"/>
      <c r="F75" s="60"/>
      <c r="G75" s="174"/>
      <c r="H75" s="172"/>
      <c r="I75" s="174"/>
      <c r="J75" s="172"/>
      <c r="K75" s="174"/>
      <c r="L75" s="172"/>
      <c r="M75" s="174"/>
    </row>
    <row r="76" spans="1:13" s="61" customFormat="1" ht="21" customHeight="1">
      <c r="A76" s="60"/>
      <c r="B76" s="60"/>
      <c r="C76" s="60"/>
      <c r="D76" s="60"/>
      <c r="E76" s="60"/>
      <c r="F76" s="60"/>
      <c r="G76" s="174"/>
      <c r="H76" s="172"/>
      <c r="I76" s="174"/>
      <c r="J76" s="172"/>
      <c r="K76" s="174"/>
      <c r="L76" s="172"/>
      <c r="M76" s="174"/>
    </row>
    <row r="77" spans="1:13" s="61" customFormat="1" ht="20.100000000000001" customHeight="1">
      <c r="A77" s="60"/>
      <c r="B77" s="60"/>
      <c r="C77" s="60"/>
      <c r="D77" s="60"/>
      <c r="E77" s="60"/>
      <c r="F77" s="60"/>
      <c r="G77" s="175"/>
      <c r="H77" s="176"/>
      <c r="I77" s="175"/>
      <c r="J77" s="176"/>
      <c r="K77" s="175"/>
      <c r="L77" s="176"/>
      <c r="M77" s="175"/>
    </row>
    <row r="78" spans="1:13" s="61" customFormat="1" ht="20.100000000000001" customHeight="1">
      <c r="A78" s="60"/>
      <c r="B78" s="60"/>
      <c r="C78" s="60"/>
      <c r="D78" s="60"/>
      <c r="E78" s="60"/>
      <c r="F78" s="60"/>
      <c r="G78" s="175"/>
      <c r="H78" s="176"/>
      <c r="I78" s="175"/>
      <c r="J78" s="176"/>
      <c r="K78" s="175"/>
      <c r="L78" s="176"/>
      <c r="M78" s="175"/>
    </row>
    <row r="79" spans="1:13" s="61" customFormat="1" ht="20.100000000000001" customHeight="1">
      <c r="A79" s="60"/>
      <c r="B79" s="60"/>
      <c r="C79" s="60"/>
      <c r="D79" s="60"/>
      <c r="E79" s="60"/>
      <c r="F79" s="60"/>
      <c r="G79" s="175"/>
      <c r="H79" s="176"/>
      <c r="I79" s="175"/>
      <c r="J79" s="176"/>
      <c r="K79" s="175"/>
      <c r="L79" s="176"/>
      <c r="M79" s="175"/>
    </row>
    <row r="80" spans="1:13" s="61" customFormat="1" ht="20.100000000000001" customHeight="1">
      <c r="A80" s="60"/>
      <c r="B80" s="60"/>
      <c r="C80" s="60"/>
      <c r="D80" s="60"/>
      <c r="E80" s="60"/>
      <c r="F80" s="60"/>
      <c r="G80" s="175"/>
      <c r="H80" s="176"/>
      <c r="I80" s="175"/>
      <c r="J80" s="176"/>
      <c r="K80" s="175"/>
      <c r="L80" s="176"/>
      <c r="M80" s="175"/>
    </row>
    <row r="81" spans="1:13" s="61" customFormat="1" ht="20.100000000000001" customHeight="1">
      <c r="A81" s="60"/>
      <c r="B81" s="60"/>
      <c r="C81" s="60"/>
      <c r="D81" s="60"/>
      <c r="E81" s="60"/>
      <c r="F81" s="60"/>
      <c r="G81" s="175"/>
      <c r="H81" s="176"/>
      <c r="I81" s="175"/>
      <c r="J81" s="176"/>
      <c r="K81" s="175"/>
      <c r="L81" s="176"/>
      <c r="M81" s="175"/>
    </row>
    <row r="82" spans="1:13" s="61" customFormat="1" ht="20.100000000000001" customHeight="1">
      <c r="A82" s="60"/>
      <c r="B82" s="60"/>
      <c r="C82" s="60"/>
      <c r="D82" s="60"/>
      <c r="E82" s="60"/>
      <c r="F82" s="60"/>
      <c r="G82" s="175"/>
      <c r="H82" s="176"/>
      <c r="I82" s="175"/>
      <c r="J82" s="176"/>
      <c r="K82" s="175"/>
      <c r="L82" s="176"/>
      <c r="M82" s="175"/>
    </row>
    <row r="83" spans="1:13" s="61" customFormat="1" ht="20.100000000000001" customHeight="1">
      <c r="A83" s="60"/>
      <c r="B83" s="60"/>
      <c r="C83" s="60"/>
      <c r="D83" s="60"/>
      <c r="E83" s="60"/>
      <c r="F83" s="60"/>
      <c r="G83" s="175"/>
      <c r="H83" s="176"/>
      <c r="I83" s="175"/>
      <c r="J83" s="176"/>
      <c r="K83" s="175"/>
      <c r="L83" s="176"/>
      <c r="M83" s="175"/>
    </row>
    <row r="84" spans="1:13" s="61" customFormat="1" ht="20.100000000000001" customHeight="1">
      <c r="A84" s="60"/>
      <c r="B84" s="60"/>
      <c r="C84" s="60"/>
      <c r="D84" s="60"/>
      <c r="E84" s="60"/>
      <c r="F84" s="60"/>
      <c r="G84" s="175"/>
      <c r="H84" s="176"/>
      <c r="I84" s="175"/>
      <c r="J84" s="176"/>
      <c r="K84" s="175"/>
      <c r="L84" s="176"/>
      <c r="M84" s="175"/>
    </row>
    <row r="85" spans="1:13" s="61" customFormat="1" ht="24" customHeight="1">
      <c r="A85" s="60"/>
      <c r="B85" s="60"/>
      <c r="C85" s="60"/>
      <c r="D85" s="60"/>
      <c r="E85" s="60"/>
      <c r="F85" s="60"/>
      <c r="G85" s="175"/>
      <c r="H85" s="176"/>
      <c r="I85" s="175"/>
      <c r="J85" s="176"/>
      <c r="K85" s="175"/>
      <c r="L85" s="176"/>
      <c r="M85" s="175"/>
    </row>
    <row r="86" spans="1:13" s="61" customFormat="1" ht="19.5" customHeight="1">
      <c r="A86" s="60"/>
      <c r="B86" s="60"/>
      <c r="C86" s="60"/>
      <c r="D86" s="60"/>
      <c r="E86" s="60"/>
      <c r="F86" s="60"/>
      <c r="G86" s="175"/>
      <c r="H86" s="176"/>
      <c r="I86" s="175"/>
      <c r="J86" s="176"/>
      <c r="K86" s="175"/>
      <c r="L86" s="176"/>
      <c r="M86" s="175"/>
    </row>
    <row r="87" spans="1:13" s="61" customFormat="1" ht="16.5" customHeight="1">
      <c r="A87" s="60"/>
      <c r="B87" s="60"/>
      <c r="C87" s="60"/>
      <c r="D87" s="60"/>
      <c r="E87" s="60"/>
      <c r="F87" s="60"/>
      <c r="G87" s="175"/>
      <c r="H87" s="176"/>
      <c r="I87" s="175"/>
      <c r="J87" s="176"/>
      <c r="K87" s="175"/>
      <c r="L87" s="176"/>
      <c r="M87" s="175"/>
    </row>
    <row r="88" spans="1:13" ht="21.95" customHeight="1">
      <c r="A88" s="59" t="str">
        <f>+A46</f>
        <v>หมายเหตุประกอบข้อมูลทางการเงินเป็นส่วนหนึ่งของข้อมูลทางการเงินระหว่างกาลนี้</v>
      </c>
      <c r="B88" s="42"/>
      <c r="C88" s="42"/>
      <c r="D88" s="42"/>
      <c r="E88" s="130"/>
      <c r="F88" s="42"/>
      <c r="G88" s="43"/>
      <c r="H88" s="44"/>
      <c r="I88" s="43"/>
      <c r="J88" s="42"/>
      <c r="K88" s="43"/>
      <c r="L88" s="44"/>
      <c r="M88" s="43"/>
    </row>
  </sheetData>
  <mergeCells count="4">
    <mergeCell ref="G5:I5"/>
    <mergeCell ref="K5:M5"/>
    <mergeCell ref="G51:I51"/>
    <mergeCell ref="K51:M51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0"/>
  <sheetViews>
    <sheetView topLeftCell="A2" zoomScaleNormal="100" zoomScaleSheetLayoutView="87" workbookViewId="0">
      <selection activeCell="D3" sqref="D3"/>
    </sheetView>
  </sheetViews>
  <sheetFormatPr defaultColWidth="10.42578125" defaultRowHeight="18.75"/>
  <cols>
    <col min="1" max="3" width="1.140625" style="48" customWidth="1"/>
    <col min="4" max="4" width="31.7109375" style="48" customWidth="1"/>
    <col min="5" max="5" width="7.28515625" style="131" customWidth="1"/>
    <col min="6" max="6" width="0.5703125" style="48" customWidth="1"/>
    <col min="7" max="7" width="13.7109375" style="51" customWidth="1"/>
    <col min="8" max="8" width="0.5703125" style="50" customWidth="1"/>
    <col min="9" max="9" width="13.7109375" style="51" customWidth="1"/>
    <col min="10" max="10" width="0.5703125" style="48" customWidth="1"/>
    <col min="11" max="11" width="13.7109375" style="51" customWidth="1"/>
    <col min="12" max="12" width="0.5703125" style="50" customWidth="1"/>
    <col min="13" max="13" width="13.7109375" style="51" customWidth="1"/>
    <col min="14" max="16384" width="10.42578125" style="48"/>
  </cols>
  <sheetData>
    <row r="1" spans="1:16" s="36" customFormat="1" ht="21" customHeight="1">
      <c r="A1" s="35" t="str">
        <f>'T2-4'!A1</f>
        <v>บริษัท อาร์ แอนด์ บี ฟู้ด ซัพพลาย จำกัด (มหาชน)</v>
      </c>
      <c r="E1" s="37"/>
      <c r="G1" s="38"/>
      <c r="H1" s="39"/>
      <c r="I1" s="38"/>
      <c r="K1" s="38"/>
      <c r="L1" s="39"/>
      <c r="M1" s="38"/>
    </row>
    <row r="2" spans="1:16" s="36" customFormat="1" ht="21" customHeight="1">
      <c r="A2" s="40" t="s">
        <v>136</v>
      </c>
      <c r="E2" s="37"/>
      <c r="G2" s="38"/>
      <c r="H2" s="39"/>
      <c r="I2" s="38"/>
      <c r="K2" s="38"/>
      <c r="L2" s="39"/>
      <c r="M2" s="38"/>
    </row>
    <row r="3" spans="1:16" s="36" customFormat="1" ht="21" customHeight="1">
      <c r="A3" s="41" t="s">
        <v>215</v>
      </c>
      <c r="B3" s="42"/>
      <c r="C3" s="42"/>
      <c r="D3" s="42"/>
      <c r="E3" s="130"/>
      <c r="F3" s="42"/>
      <c r="G3" s="43"/>
      <c r="H3" s="44"/>
      <c r="I3" s="43"/>
      <c r="J3" s="42"/>
      <c r="K3" s="43"/>
      <c r="L3" s="44"/>
      <c r="M3" s="43"/>
    </row>
    <row r="4" spans="1:16" s="36" customFormat="1" ht="17.100000000000001" customHeight="1">
      <c r="A4" s="45"/>
      <c r="E4" s="37"/>
      <c r="G4" s="38"/>
      <c r="H4" s="39"/>
      <c r="I4" s="38"/>
      <c r="K4" s="38"/>
      <c r="L4" s="39"/>
      <c r="M4" s="38"/>
    </row>
    <row r="5" spans="1:16" s="60" customFormat="1" ht="21" customHeight="1">
      <c r="A5" s="145"/>
      <c r="E5" s="143"/>
      <c r="G5" s="351" t="s">
        <v>55</v>
      </c>
      <c r="H5" s="351"/>
      <c r="I5" s="351"/>
      <c r="J5" s="146"/>
      <c r="K5" s="351" t="s">
        <v>67</v>
      </c>
      <c r="L5" s="351"/>
      <c r="M5" s="351"/>
    </row>
    <row r="6" spans="1:16" s="60" customFormat="1" ht="21" customHeight="1">
      <c r="A6" s="145"/>
      <c r="E6" s="143"/>
      <c r="G6" s="147" t="s">
        <v>56</v>
      </c>
      <c r="H6" s="148"/>
      <c r="I6" s="147" t="s">
        <v>56</v>
      </c>
      <c r="J6" s="62"/>
      <c r="K6" s="62" t="s">
        <v>56</v>
      </c>
      <c r="L6" s="62"/>
      <c r="M6" s="62" t="s">
        <v>56</v>
      </c>
    </row>
    <row r="7" spans="1:16" s="60" customFormat="1" ht="21" customHeight="1">
      <c r="A7" s="145"/>
      <c r="E7" s="143"/>
      <c r="G7" s="209" t="s">
        <v>216</v>
      </c>
      <c r="H7" s="210"/>
      <c r="I7" s="209" t="s">
        <v>216</v>
      </c>
      <c r="J7" s="209"/>
      <c r="K7" s="209" t="s">
        <v>216</v>
      </c>
      <c r="L7" s="209"/>
      <c r="M7" s="209" t="s">
        <v>216</v>
      </c>
    </row>
    <row r="8" spans="1:16" s="61" customFormat="1" ht="21" customHeight="1">
      <c r="E8" s="149"/>
      <c r="F8" s="64"/>
      <c r="G8" s="62" t="s">
        <v>141</v>
      </c>
      <c r="H8" s="63"/>
      <c r="I8" s="62" t="s">
        <v>122</v>
      </c>
      <c r="J8" s="64"/>
      <c r="K8" s="62" t="s">
        <v>141</v>
      </c>
      <c r="L8" s="63"/>
      <c r="M8" s="62" t="s">
        <v>122</v>
      </c>
    </row>
    <row r="9" spans="1:16" s="61" customFormat="1" ht="21" customHeight="1">
      <c r="E9" s="150" t="s">
        <v>1</v>
      </c>
      <c r="F9" s="64"/>
      <c r="G9" s="65" t="s">
        <v>2</v>
      </c>
      <c r="H9" s="66"/>
      <c r="I9" s="65" t="s">
        <v>2</v>
      </c>
      <c r="J9" s="64"/>
      <c r="K9" s="65" t="s">
        <v>2</v>
      </c>
      <c r="L9" s="66"/>
      <c r="M9" s="65" t="s">
        <v>2</v>
      </c>
    </row>
    <row r="10" spans="1:16" s="61" customFormat="1" ht="6" customHeight="1">
      <c r="A10" s="64"/>
      <c r="E10" s="140"/>
      <c r="G10" s="114"/>
      <c r="H10" s="151"/>
      <c r="I10" s="67"/>
      <c r="K10" s="114"/>
      <c r="L10" s="151"/>
      <c r="M10" s="67"/>
    </row>
    <row r="11" spans="1:16" s="61" customFormat="1" ht="21" customHeight="1">
      <c r="A11" s="61" t="s">
        <v>119</v>
      </c>
      <c r="E11" s="140"/>
      <c r="G11" s="119">
        <v>2304783675</v>
      </c>
      <c r="H11" s="151"/>
      <c r="I11" s="211">
        <v>2035391682</v>
      </c>
      <c r="J11" s="212"/>
      <c r="K11" s="220">
        <v>1681012391</v>
      </c>
      <c r="L11" s="212"/>
      <c r="M11" s="211">
        <v>1506951923</v>
      </c>
      <c r="P11" s="330"/>
    </row>
    <row r="12" spans="1:16" s="61" customFormat="1" ht="21" customHeight="1">
      <c r="A12" s="61" t="s">
        <v>99</v>
      </c>
      <c r="E12" s="140"/>
      <c r="G12" s="117">
        <v>35562834</v>
      </c>
      <c r="H12" s="151"/>
      <c r="I12" s="213">
        <v>63499963</v>
      </c>
      <c r="J12" s="212"/>
      <c r="K12" s="221">
        <v>0</v>
      </c>
      <c r="L12" s="212"/>
      <c r="M12" s="213">
        <v>0</v>
      </c>
      <c r="N12" s="144"/>
    </row>
    <row r="13" spans="1:16" s="61" customFormat="1" ht="6" customHeight="1">
      <c r="E13" s="140"/>
      <c r="G13" s="119"/>
      <c r="H13" s="151"/>
      <c r="I13" s="69"/>
      <c r="J13" s="151"/>
      <c r="K13" s="119"/>
      <c r="M13" s="69"/>
    </row>
    <row r="14" spans="1:16" s="61" customFormat="1" ht="21" customHeight="1">
      <c r="A14" s="64" t="s">
        <v>105</v>
      </c>
      <c r="E14" s="140"/>
      <c r="G14" s="117">
        <f>SUM(G11:G12)</f>
        <v>2340346509</v>
      </c>
      <c r="H14" s="151"/>
      <c r="I14" s="129">
        <f>SUM(I11:I12)</f>
        <v>2098891645</v>
      </c>
      <c r="J14" s="151"/>
      <c r="K14" s="117">
        <f>SUM(K11:K12)</f>
        <v>1681012391</v>
      </c>
      <c r="M14" s="129">
        <f>SUM(M11:M12)</f>
        <v>1506951923</v>
      </c>
    </row>
    <row r="15" spans="1:16" s="61" customFormat="1" ht="6" customHeight="1">
      <c r="E15" s="140"/>
      <c r="G15" s="119"/>
      <c r="H15" s="151"/>
      <c r="I15" s="69"/>
      <c r="J15" s="151"/>
      <c r="K15" s="119"/>
      <c r="M15" s="69"/>
    </row>
    <row r="16" spans="1:16" s="61" customFormat="1" ht="21" customHeight="1">
      <c r="A16" s="61" t="s">
        <v>100</v>
      </c>
      <c r="E16" s="140"/>
      <c r="G16" s="114">
        <v>-1309016261</v>
      </c>
      <c r="H16" s="152"/>
      <c r="I16" s="214">
        <v>-1204627400</v>
      </c>
      <c r="J16" s="215"/>
      <c r="K16" s="222">
        <v>-1016346795</v>
      </c>
      <c r="L16" s="215"/>
      <c r="M16" s="214">
        <v>-940475033</v>
      </c>
    </row>
    <row r="17" spans="1:15" s="61" customFormat="1" ht="21" customHeight="1">
      <c r="A17" s="61" t="s">
        <v>106</v>
      </c>
      <c r="E17" s="140"/>
      <c r="G17" s="117">
        <v>-58334492</v>
      </c>
      <c r="H17" s="152"/>
      <c r="I17" s="213">
        <v>-79144835</v>
      </c>
      <c r="J17" s="215"/>
      <c r="K17" s="221">
        <v>0</v>
      </c>
      <c r="L17" s="215"/>
      <c r="M17" s="213">
        <v>0</v>
      </c>
    </row>
    <row r="18" spans="1:15" s="61" customFormat="1" ht="6" customHeight="1">
      <c r="E18" s="140"/>
      <c r="G18" s="119"/>
      <c r="H18" s="151"/>
      <c r="I18" s="69"/>
      <c r="J18" s="151"/>
      <c r="K18" s="119"/>
      <c r="M18" s="69"/>
    </row>
    <row r="19" spans="1:15" s="61" customFormat="1" ht="21" customHeight="1">
      <c r="A19" s="64" t="s">
        <v>107</v>
      </c>
      <c r="E19" s="140"/>
      <c r="G19" s="115">
        <f>SUM(G16:G17)</f>
        <v>-1367350753</v>
      </c>
      <c r="H19" s="152"/>
      <c r="I19" s="127">
        <f>SUM(I16:I17)</f>
        <v>-1283772235</v>
      </c>
      <c r="J19" s="152"/>
      <c r="K19" s="115">
        <f>SUM(K16:K17)</f>
        <v>-1016346795</v>
      </c>
      <c r="M19" s="127">
        <f>SUM(M16:M17)</f>
        <v>-940475033</v>
      </c>
    </row>
    <row r="20" spans="1:15" s="61" customFormat="1" ht="6" customHeight="1">
      <c r="E20" s="140"/>
      <c r="G20" s="119"/>
      <c r="H20" s="151"/>
      <c r="I20" s="69"/>
      <c r="J20" s="151"/>
      <c r="K20" s="119"/>
      <c r="M20" s="69"/>
    </row>
    <row r="21" spans="1:15" s="61" customFormat="1" ht="21" customHeight="1">
      <c r="A21" s="64" t="s">
        <v>26</v>
      </c>
      <c r="E21" s="140"/>
      <c r="G21" s="119">
        <f>G14+G19</f>
        <v>972995756</v>
      </c>
      <c r="H21" s="151"/>
      <c r="I21" s="69">
        <f>I14+I19</f>
        <v>815119410</v>
      </c>
      <c r="J21" s="151"/>
      <c r="K21" s="119">
        <f>K14+K19</f>
        <v>664665596</v>
      </c>
      <c r="M21" s="69">
        <f>M14+M19</f>
        <v>566476890</v>
      </c>
    </row>
    <row r="22" spans="1:15" s="61" customFormat="1" ht="21" customHeight="1">
      <c r="A22" s="216" t="s">
        <v>170</v>
      </c>
      <c r="B22" s="216"/>
      <c r="C22" s="216"/>
      <c r="D22" s="216"/>
      <c r="E22" s="140"/>
      <c r="G22" s="153">
        <v>0</v>
      </c>
      <c r="H22" s="152"/>
      <c r="I22" s="211">
        <v>0</v>
      </c>
      <c r="J22" s="212"/>
      <c r="K22" s="220">
        <v>0</v>
      </c>
      <c r="L22" s="212"/>
      <c r="M22" s="211">
        <v>65785029</v>
      </c>
    </row>
    <row r="23" spans="1:15" s="61" customFormat="1" ht="21" customHeight="1">
      <c r="A23" s="216" t="s">
        <v>27</v>
      </c>
      <c r="B23" s="216"/>
      <c r="C23" s="216"/>
      <c r="D23" s="216"/>
      <c r="E23" s="140"/>
      <c r="G23" s="114">
        <v>5526440</v>
      </c>
      <c r="H23" s="152"/>
      <c r="I23" s="217">
        <v>4704437</v>
      </c>
      <c r="J23" s="215"/>
      <c r="K23" s="223">
        <v>55917959</v>
      </c>
      <c r="L23" s="215"/>
      <c r="M23" s="217">
        <v>35585666</v>
      </c>
    </row>
    <row r="24" spans="1:15" s="61" customFormat="1" ht="21" customHeight="1">
      <c r="A24" s="216" t="s">
        <v>28</v>
      </c>
      <c r="B24" s="216"/>
      <c r="C24" s="216"/>
      <c r="D24" s="216"/>
      <c r="E24" s="140"/>
      <c r="G24" s="114">
        <v>-139480324</v>
      </c>
      <c r="H24" s="152"/>
      <c r="I24" s="214">
        <v>-140234500</v>
      </c>
      <c r="J24" s="215"/>
      <c r="K24" s="222">
        <v>-101614307</v>
      </c>
      <c r="L24" s="215"/>
      <c r="M24" s="214">
        <v>-99026704</v>
      </c>
    </row>
    <row r="25" spans="1:15" s="61" customFormat="1" ht="21" customHeight="1">
      <c r="A25" s="216" t="s">
        <v>29</v>
      </c>
      <c r="B25" s="216"/>
      <c r="C25" s="216"/>
      <c r="D25" s="216"/>
      <c r="E25" s="140"/>
      <c r="G25" s="114">
        <v>-318773414</v>
      </c>
      <c r="H25" s="152"/>
      <c r="I25" s="214">
        <v>-340337200</v>
      </c>
      <c r="J25" s="215"/>
      <c r="K25" s="222">
        <v>-211029444</v>
      </c>
      <c r="L25" s="215"/>
      <c r="M25" s="214">
        <v>-202099964</v>
      </c>
    </row>
    <row r="26" spans="1:15" s="61" customFormat="1" ht="21" customHeight="1">
      <c r="A26" s="216" t="s">
        <v>184</v>
      </c>
      <c r="B26" s="216"/>
      <c r="C26" s="216"/>
      <c r="D26" s="216"/>
      <c r="E26" s="140"/>
      <c r="G26" s="114">
        <v>-12648624</v>
      </c>
      <c r="H26" s="152"/>
      <c r="I26" s="214">
        <v>0</v>
      </c>
      <c r="J26" s="215"/>
      <c r="K26" s="334">
        <v>-12627871</v>
      </c>
      <c r="L26" s="215"/>
      <c r="M26" s="214">
        <v>0</v>
      </c>
    </row>
    <row r="27" spans="1:15" s="61" customFormat="1" ht="21" customHeight="1">
      <c r="A27" s="216" t="s">
        <v>30</v>
      </c>
      <c r="B27" s="216"/>
      <c r="C27" s="216"/>
      <c r="D27" s="216"/>
      <c r="E27" s="140"/>
      <c r="G27" s="155">
        <v>-11632346</v>
      </c>
      <c r="H27" s="151"/>
      <c r="I27" s="218">
        <v>-22104255</v>
      </c>
      <c r="J27" s="212"/>
      <c r="K27" s="224">
        <v>-6605771</v>
      </c>
      <c r="L27" s="212"/>
      <c r="M27" s="218">
        <v>-14844191</v>
      </c>
    </row>
    <row r="28" spans="1:15" s="61" customFormat="1" ht="6" customHeight="1">
      <c r="A28" s="156"/>
      <c r="E28" s="140"/>
      <c r="G28" s="119"/>
      <c r="H28" s="151"/>
      <c r="I28" s="69"/>
      <c r="J28" s="151"/>
      <c r="K28" s="119"/>
      <c r="M28" s="69"/>
    </row>
    <row r="29" spans="1:15" s="61" customFormat="1" ht="21" customHeight="1">
      <c r="A29" s="64" t="s">
        <v>74</v>
      </c>
      <c r="E29" s="140"/>
      <c r="G29" s="114">
        <f>SUM(G21:G27)</f>
        <v>495987488</v>
      </c>
      <c r="H29" s="152"/>
      <c r="I29" s="214">
        <f>SUM(I21:I27)</f>
        <v>317147892</v>
      </c>
      <c r="J29" s="215"/>
      <c r="K29" s="334">
        <f>SUM(K21:K27)</f>
        <v>388706162</v>
      </c>
      <c r="L29" s="215"/>
      <c r="M29" s="214">
        <f>SUM(M21:M27)</f>
        <v>351876726</v>
      </c>
    </row>
    <row r="30" spans="1:15" s="61" customFormat="1" ht="21" customHeight="1">
      <c r="A30" s="61" t="s">
        <v>31</v>
      </c>
      <c r="E30" s="143">
        <v>19</v>
      </c>
      <c r="G30" s="155">
        <v>-99907305</v>
      </c>
      <c r="H30" s="151"/>
      <c r="I30" s="218">
        <v>-63947751</v>
      </c>
      <c r="J30" s="212"/>
      <c r="K30" s="224">
        <v>-73870930</v>
      </c>
      <c r="L30" s="212"/>
      <c r="M30" s="218">
        <v>-56484651</v>
      </c>
    </row>
    <row r="31" spans="1:15" s="61" customFormat="1" ht="6" customHeight="1">
      <c r="A31" s="64"/>
      <c r="E31" s="140"/>
      <c r="G31" s="119"/>
      <c r="H31" s="151"/>
      <c r="I31" s="69"/>
      <c r="J31" s="151"/>
      <c r="K31" s="119"/>
      <c r="M31" s="69"/>
    </row>
    <row r="32" spans="1:15" s="61" customFormat="1" ht="21" customHeight="1" thickBot="1">
      <c r="A32" s="64" t="s">
        <v>108</v>
      </c>
      <c r="E32" s="140"/>
      <c r="G32" s="168">
        <f>SUM(G29:G30)</f>
        <v>396080183</v>
      </c>
      <c r="H32" s="151"/>
      <c r="I32" s="68">
        <f>SUM(I29:I30)</f>
        <v>253200141</v>
      </c>
      <c r="J32" s="151"/>
      <c r="K32" s="168">
        <f>SUM(K29:K30)</f>
        <v>314835232</v>
      </c>
      <c r="M32" s="68">
        <f>SUM(M29:M30)</f>
        <v>295392075</v>
      </c>
      <c r="O32" s="158"/>
    </row>
    <row r="33" spans="1:13" s="61" customFormat="1" ht="9.75" customHeight="1" thickTop="1">
      <c r="A33" s="64"/>
      <c r="E33" s="140"/>
      <c r="G33" s="114"/>
      <c r="H33" s="151"/>
      <c r="I33" s="67"/>
      <c r="J33" s="151"/>
      <c r="K33" s="114"/>
      <c r="M33" s="67"/>
    </row>
    <row r="34" spans="1:13" s="61" customFormat="1" ht="21" customHeight="1">
      <c r="A34" s="64" t="s">
        <v>75</v>
      </c>
      <c r="E34" s="140"/>
      <c r="G34" s="160"/>
      <c r="H34" s="330"/>
      <c r="J34" s="330"/>
      <c r="K34" s="160"/>
    </row>
    <row r="35" spans="1:13" s="61" customFormat="1" ht="21" customHeight="1">
      <c r="A35" s="159" t="s">
        <v>112</v>
      </c>
      <c r="E35" s="140"/>
      <c r="G35" s="160"/>
      <c r="H35" s="144"/>
      <c r="J35" s="144"/>
      <c r="K35" s="160"/>
    </row>
    <row r="36" spans="1:13" s="61" customFormat="1" ht="21" customHeight="1">
      <c r="A36" s="159"/>
      <c r="B36" s="61" t="s">
        <v>76</v>
      </c>
      <c r="E36" s="140"/>
      <c r="G36" s="117">
        <v>8570361</v>
      </c>
      <c r="H36" s="154"/>
      <c r="I36" s="213">
        <v>-5306021</v>
      </c>
      <c r="J36" s="217"/>
      <c r="K36" s="221">
        <v>0</v>
      </c>
      <c r="L36" s="217"/>
      <c r="M36" s="219">
        <v>0</v>
      </c>
    </row>
    <row r="37" spans="1:13" s="61" customFormat="1" ht="21" customHeight="1">
      <c r="A37" s="159"/>
      <c r="B37" s="61" t="s">
        <v>77</v>
      </c>
      <c r="E37" s="140"/>
      <c r="G37" s="160"/>
      <c r="H37" s="154"/>
      <c r="J37" s="154"/>
      <c r="K37" s="160"/>
      <c r="L37" s="60"/>
    </row>
    <row r="38" spans="1:13" s="61" customFormat="1" ht="21" customHeight="1">
      <c r="A38" s="159"/>
      <c r="C38" s="61" t="s">
        <v>78</v>
      </c>
      <c r="E38" s="140"/>
      <c r="G38" s="161">
        <f>SUM(G36:G36)</f>
        <v>8570361</v>
      </c>
      <c r="H38" s="154"/>
      <c r="I38" s="162">
        <f>SUM(I36:I36)</f>
        <v>-5306021</v>
      </c>
      <c r="J38" s="154"/>
      <c r="K38" s="161">
        <f>SUM(K36:K36)</f>
        <v>0</v>
      </c>
      <c r="L38" s="154"/>
      <c r="M38" s="162">
        <f>SUM(M36:M36)</f>
        <v>0</v>
      </c>
    </row>
    <row r="39" spans="1:13" s="61" customFormat="1" ht="8.1" customHeight="1">
      <c r="E39" s="140"/>
      <c r="G39" s="114"/>
      <c r="H39" s="154"/>
      <c r="I39" s="67"/>
      <c r="J39" s="154"/>
      <c r="K39" s="114"/>
      <c r="L39" s="60"/>
      <c r="M39" s="67"/>
    </row>
    <row r="40" spans="1:13" s="61" customFormat="1" ht="21" customHeight="1">
      <c r="A40" s="64" t="s">
        <v>210</v>
      </c>
      <c r="B40" s="64"/>
      <c r="C40" s="64"/>
      <c r="D40" s="64"/>
      <c r="E40" s="140"/>
      <c r="G40" s="161">
        <f>G38</f>
        <v>8570361</v>
      </c>
      <c r="H40" s="154"/>
      <c r="I40" s="162">
        <f>I38</f>
        <v>-5306021</v>
      </c>
      <c r="J40" s="154"/>
      <c r="K40" s="161">
        <f>K38</f>
        <v>0</v>
      </c>
      <c r="L40" s="60"/>
      <c r="M40" s="162">
        <f>M38</f>
        <v>0</v>
      </c>
    </row>
    <row r="41" spans="1:13" s="61" customFormat="1" ht="6" customHeight="1">
      <c r="A41" s="64"/>
      <c r="B41" s="64"/>
      <c r="C41" s="64"/>
      <c r="D41" s="64"/>
      <c r="E41" s="140"/>
      <c r="G41" s="163"/>
      <c r="H41" s="154"/>
      <c r="I41" s="164"/>
      <c r="J41" s="154"/>
      <c r="K41" s="163"/>
      <c r="L41" s="60"/>
      <c r="M41" s="164"/>
    </row>
    <row r="42" spans="1:13" s="61" customFormat="1" ht="21" customHeight="1" thickBot="1">
      <c r="A42" s="64" t="s">
        <v>86</v>
      </c>
      <c r="E42" s="140"/>
      <c r="G42" s="118">
        <f>SUM(G32,G38)</f>
        <v>404650544</v>
      </c>
      <c r="H42" s="151"/>
      <c r="I42" s="68">
        <f>SUM(I32,I38)</f>
        <v>247894120</v>
      </c>
      <c r="J42" s="151"/>
      <c r="K42" s="118">
        <f>SUM(K32,K38)</f>
        <v>314835232</v>
      </c>
      <c r="M42" s="68">
        <f>SUM(M32,M38)</f>
        <v>295392075</v>
      </c>
    </row>
    <row r="43" spans="1:13" s="61" customFormat="1" ht="21" customHeight="1" thickTop="1">
      <c r="A43" s="64"/>
      <c r="E43" s="140"/>
      <c r="G43" s="67"/>
      <c r="H43" s="151"/>
      <c r="I43" s="67"/>
      <c r="J43" s="151"/>
      <c r="K43" s="67"/>
      <c r="M43" s="67"/>
    </row>
    <row r="44" spans="1:13" s="61" customFormat="1" ht="18.75" customHeight="1">
      <c r="A44" s="64"/>
      <c r="E44" s="140"/>
      <c r="G44" s="67"/>
      <c r="H44" s="151"/>
      <c r="I44" s="67"/>
      <c r="J44" s="151"/>
      <c r="K44" s="67"/>
      <c r="M44" s="67"/>
    </row>
    <row r="45" spans="1:13" s="61" customFormat="1" ht="21" customHeight="1">
      <c r="A45" s="64"/>
      <c r="E45" s="140"/>
      <c r="G45" s="67"/>
      <c r="H45" s="151"/>
      <c r="I45" s="67"/>
      <c r="J45" s="151"/>
      <c r="K45" s="67"/>
      <c r="M45" s="67"/>
    </row>
    <row r="46" spans="1:13" s="61" customFormat="1" ht="6" customHeight="1">
      <c r="A46" s="64"/>
      <c r="E46" s="140"/>
      <c r="G46" s="67"/>
      <c r="H46" s="151"/>
      <c r="I46" s="67"/>
      <c r="J46" s="151"/>
      <c r="K46" s="67"/>
      <c r="M46" s="67"/>
    </row>
    <row r="47" spans="1:13" ht="21.95" customHeight="1">
      <c r="A47" s="56" t="str">
        <f>'T2-4'!A135</f>
        <v>หมายเหตุประกอบข้อมูลทางการเงินเป็นส่วนหนึ่งของข้อมูลทางการเงินระหว่างกาลนี้</v>
      </c>
      <c r="B47" s="56"/>
      <c r="C47" s="56"/>
      <c r="D47" s="56"/>
      <c r="E47" s="132"/>
      <c r="F47" s="56"/>
      <c r="G47" s="53"/>
      <c r="H47" s="55"/>
      <c r="I47" s="53"/>
      <c r="J47" s="55"/>
      <c r="K47" s="53"/>
      <c r="L47" s="56"/>
      <c r="M47" s="53"/>
    </row>
    <row r="48" spans="1:13" ht="21" customHeight="1">
      <c r="A48" s="35" t="str">
        <f>A1</f>
        <v>บริษัท อาร์ แอนด์ บี ฟู้ด ซัพพลาย จำกัด (มหาชน)</v>
      </c>
      <c r="B48" s="36"/>
      <c r="C48" s="36"/>
      <c r="D48" s="36"/>
      <c r="E48" s="37"/>
      <c r="F48" s="36"/>
      <c r="G48" s="38"/>
      <c r="H48" s="39"/>
      <c r="I48" s="38"/>
      <c r="J48" s="36"/>
      <c r="K48" s="38"/>
      <c r="L48" s="39"/>
      <c r="M48" s="38"/>
    </row>
    <row r="49" spans="1:14" ht="21" customHeight="1">
      <c r="A49" s="40" t="s">
        <v>145</v>
      </c>
      <c r="B49" s="36"/>
      <c r="C49" s="36"/>
      <c r="D49" s="36"/>
      <c r="E49" s="37"/>
      <c r="F49" s="36"/>
      <c r="G49" s="38"/>
      <c r="H49" s="39"/>
      <c r="I49" s="38"/>
      <c r="J49" s="36"/>
      <c r="K49" s="38"/>
      <c r="L49" s="39"/>
      <c r="M49" s="38"/>
    </row>
    <row r="50" spans="1:14" ht="21" customHeight="1">
      <c r="A50" s="41" t="str">
        <f>A3</f>
        <v>สำหรับงวดเก้าเดือนสิ้นสุดวันที่ 30 กันยายน พ.ศ. 2563</v>
      </c>
      <c r="B50" s="42"/>
      <c r="C50" s="42"/>
      <c r="D50" s="42"/>
      <c r="E50" s="130"/>
      <c r="F50" s="42"/>
      <c r="G50" s="43"/>
      <c r="H50" s="44"/>
      <c r="I50" s="43"/>
      <c r="J50" s="42"/>
      <c r="K50" s="43"/>
      <c r="L50" s="44"/>
      <c r="M50" s="43"/>
    </row>
    <row r="51" spans="1:14" ht="21" customHeight="1">
      <c r="A51" s="49"/>
      <c r="G51" s="38"/>
      <c r="H51" s="54"/>
      <c r="I51" s="38"/>
      <c r="J51" s="54"/>
      <c r="K51" s="38"/>
      <c r="L51" s="36"/>
      <c r="M51" s="38"/>
    </row>
    <row r="52" spans="1:14" s="61" customFormat="1" ht="21" customHeight="1">
      <c r="A52" s="64"/>
      <c r="E52" s="143"/>
      <c r="F52" s="60"/>
      <c r="G52" s="351" t="s">
        <v>55</v>
      </c>
      <c r="H52" s="351"/>
      <c r="I52" s="351"/>
      <c r="J52" s="146"/>
      <c r="K52" s="351" t="s">
        <v>67</v>
      </c>
      <c r="L52" s="351"/>
      <c r="M52" s="351"/>
    </row>
    <row r="53" spans="1:14" s="61" customFormat="1" ht="20.25" customHeight="1">
      <c r="A53" s="64"/>
      <c r="E53" s="143"/>
      <c r="F53" s="60"/>
      <c r="G53" s="147" t="s">
        <v>56</v>
      </c>
      <c r="H53" s="148"/>
      <c r="I53" s="147" t="s">
        <v>56</v>
      </c>
      <c r="J53" s="62"/>
      <c r="K53" s="62" t="s">
        <v>56</v>
      </c>
      <c r="L53" s="62"/>
      <c r="M53" s="62" t="s">
        <v>56</v>
      </c>
    </row>
    <row r="54" spans="1:14" s="61" customFormat="1" ht="21" customHeight="1">
      <c r="A54" s="64"/>
      <c r="E54" s="143"/>
      <c r="F54" s="60"/>
      <c r="G54" s="209" t="s">
        <v>216</v>
      </c>
      <c r="H54" s="210"/>
      <c r="I54" s="209" t="s">
        <v>216</v>
      </c>
      <c r="J54" s="209"/>
      <c r="K54" s="209" t="s">
        <v>216</v>
      </c>
      <c r="L54" s="209"/>
      <c r="M54" s="209" t="s">
        <v>216</v>
      </c>
    </row>
    <row r="55" spans="1:14" s="61" customFormat="1" ht="21" customHeight="1">
      <c r="A55" s="64"/>
      <c r="E55" s="149"/>
      <c r="F55" s="64"/>
      <c r="G55" s="62" t="s">
        <v>141</v>
      </c>
      <c r="H55" s="63"/>
      <c r="I55" s="62" t="s">
        <v>122</v>
      </c>
      <c r="J55" s="64"/>
      <c r="K55" s="62" t="s">
        <v>141</v>
      </c>
      <c r="L55" s="63"/>
      <c r="M55" s="62" t="s">
        <v>122</v>
      </c>
    </row>
    <row r="56" spans="1:14" s="61" customFormat="1" ht="21" customHeight="1">
      <c r="E56" s="150" t="s">
        <v>1</v>
      </c>
      <c r="F56" s="64"/>
      <c r="G56" s="65" t="s">
        <v>2</v>
      </c>
      <c r="H56" s="66"/>
      <c r="I56" s="65" t="s">
        <v>2</v>
      </c>
      <c r="J56" s="64"/>
      <c r="K56" s="65" t="s">
        <v>2</v>
      </c>
      <c r="L56" s="66"/>
      <c r="M56" s="65" t="s">
        <v>2</v>
      </c>
    </row>
    <row r="57" spans="1:14" s="61" customFormat="1" ht="6" customHeight="1">
      <c r="E57" s="165"/>
      <c r="F57" s="64"/>
      <c r="G57" s="116"/>
      <c r="H57" s="66"/>
      <c r="I57" s="128"/>
      <c r="J57" s="64"/>
      <c r="K57" s="116"/>
      <c r="L57" s="66"/>
      <c r="M57" s="128"/>
    </row>
    <row r="58" spans="1:14" s="61" customFormat="1" ht="21" customHeight="1">
      <c r="A58" s="166" t="s">
        <v>79</v>
      </c>
      <c r="B58" s="60"/>
      <c r="C58" s="60"/>
      <c r="D58" s="60"/>
      <c r="E58" s="140"/>
      <c r="G58" s="160"/>
      <c r="H58" s="154"/>
      <c r="J58" s="154"/>
      <c r="K58" s="160"/>
      <c r="L58" s="60"/>
    </row>
    <row r="59" spans="1:14" s="61" customFormat="1" ht="21" customHeight="1">
      <c r="B59" s="61" t="s">
        <v>83</v>
      </c>
      <c r="E59" s="140"/>
      <c r="G59" s="167">
        <f>G32-G60</f>
        <v>397260688</v>
      </c>
      <c r="H59" s="154"/>
      <c r="I59" s="144">
        <f>I32-I60</f>
        <v>253506343</v>
      </c>
      <c r="J59" s="154"/>
      <c r="K59" s="167">
        <f>K32-K60</f>
        <v>314835232</v>
      </c>
      <c r="L59" s="154"/>
      <c r="M59" s="144">
        <f>M32-M60</f>
        <v>295392075</v>
      </c>
    </row>
    <row r="60" spans="1:14" s="61" customFormat="1" ht="21" customHeight="1">
      <c r="B60" s="61" t="s">
        <v>198</v>
      </c>
      <c r="E60" s="140"/>
      <c r="G60" s="117">
        <v>-1180505</v>
      </c>
      <c r="H60" s="154"/>
      <c r="I60" s="273">
        <v>-306202</v>
      </c>
      <c r="J60" s="144"/>
      <c r="K60" s="272">
        <v>0</v>
      </c>
      <c r="L60" s="144"/>
      <c r="M60" s="273">
        <v>0</v>
      </c>
      <c r="N60" s="164"/>
    </row>
    <row r="61" spans="1:14" s="61" customFormat="1" ht="6" customHeight="1">
      <c r="A61" s="166"/>
      <c r="B61" s="60"/>
      <c r="C61" s="60"/>
      <c r="D61" s="60"/>
      <c r="E61" s="140"/>
      <c r="G61" s="163"/>
      <c r="H61" s="154"/>
      <c r="I61" s="164"/>
      <c r="J61" s="154"/>
      <c r="K61" s="163"/>
      <c r="L61" s="60"/>
      <c r="M61" s="164"/>
    </row>
    <row r="62" spans="1:14" s="61" customFormat="1" ht="21" customHeight="1" thickBot="1">
      <c r="A62" s="166"/>
      <c r="B62" s="60"/>
      <c r="C62" s="60"/>
      <c r="D62" s="60"/>
      <c r="E62" s="140"/>
      <c r="G62" s="168">
        <f>SUM(G59:G60)</f>
        <v>396080183</v>
      </c>
      <c r="H62" s="154"/>
      <c r="I62" s="169">
        <f>SUM(I59:I60)</f>
        <v>253200141</v>
      </c>
      <c r="J62" s="154"/>
      <c r="K62" s="168">
        <f>SUM(K59:K60)</f>
        <v>314835232</v>
      </c>
      <c r="L62" s="154"/>
      <c r="M62" s="169">
        <f>SUM(M59:M60)</f>
        <v>295392075</v>
      </c>
    </row>
    <row r="63" spans="1:14" s="61" customFormat="1" ht="21" customHeight="1" thickTop="1">
      <c r="A63" s="166"/>
      <c r="B63" s="60"/>
      <c r="C63" s="60"/>
      <c r="D63" s="60"/>
      <c r="E63" s="140"/>
      <c r="G63" s="163"/>
      <c r="H63" s="154"/>
      <c r="I63" s="164"/>
      <c r="J63" s="154"/>
      <c r="K63" s="163"/>
      <c r="L63" s="60"/>
      <c r="M63" s="164"/>
    </row>
    <row r="64" spans="1:14" s="61" customFormat="1" ht="21" customHeight="1">
      <c r="A64" s="166" t="s">
        <v>80</v>
      </c>
      <c r="B64" s="60"/>
      <c r="C64" s="60"/>
      <c r="D64" s="60"/>
      <c r="E64" s="140"/>
      <c r="G64" s="163"/>
      <c r="H64" s="154"/>
      <c r="I64" s="164"/>
      <c r="J64" s="154"/>
      <c r="K64" s="163"/>
      <c r="L64" s="60"/>
      <c r="M64" s="164"/>
    </row>
    <row r="65" spans="1:13" s="61" customFormat="1" ht="21" customHeight="1">
      <c r="B65" s="61" t="s">
        <v>83</v>
      </c>
      <c r="E65" s="140"/>
      <c r="G65" s="163">
        <f>G42-G66</f>
        <v>405855427</v>
      </c>
      <c r="H65" s="154"/>
      <c r="I65" s="164">
        <f>I42-I66</f>
        <v>248252069</v>
      </c>
      <c r="J65" s="217"/>
      <c r="K65" s="163">
        <f>K42-K66</f>
        <v>314835232</v>
      </c>
      <c r="L65" s="217"/>
      <c r="M65" s="164">
        <f>M42-M66</f>
        <v>295392075</v>
      </c>
    </row>
    <row r="66" spans="1:13" s="61" customFormat="1" ht="21" customHeight="1">
      <c r="B66" s="61" t="s">
        <v>198</v>
      </c>
      <c r="E66" s="140"/>
      <c r="G66" s="322">
        <v>-1204883</v>
      </c>
      <c r="H66" s="318"/>
      <c r="I66" s="323">
        <v>-357949</v>
      </c>
      <c r="J66" s="318"/>
      <c r="K66" s="317">
        <v>0</v>
      </c>
      <c r="L66" s="318"/>
      <c r="M66" s="319">
        <v>0</v>
      </c>
    </row>
    <row r="67" spans="1:13" s="61" customFormat="1" ht="6" customHeight="1">
      <c r="A67" s="166"/>
      <c r="B67" s="60"/>
      <c r="C67" s="60"/>
      <c r="D67" s="60"/>
      <c r="E67" s="140"/>
      <c r="G67" s="163"/>
      <c r="H67" s="154"/>
      <c r="I67" s="164"/>
      <c r="J67" s="154"/>
      <c r="K67" s="163"/>
      <c r="L67" s="60"/>
      <c r="M67" s="164"/>
    </row>
    <row r="68" spans="1:13" s="61" customFormat="1" ht="21" customHeight="1" thickBot="1">
      <c r="E68" s="140"/>
      <c r="G68" s="168">
        <f>SUM(G65:G66)</f>
        <v>404650544</v>
      </c>
      <c r="H68" s="154"/>
      <c r="I68" s="169">
        <f>SUM(I65:I66)</f>
        <v>247894120</v>
      </c>
      <c r="J68" s="154"/>
      <c r="K68" s="168">
        <f>SUM(K65:K66)</f>
        <v>314835232</v>
      </c>
      <c r="L68" s="154"/>
      <c r="M68" s="169">
        <f>SUM(M65:M66)</f>
        <v>295392075</v>
      </c>
    </row>
    <row r="69" spans="1:13" s="61" customFormat="1" ht="21" customHeight="1" thickTop="1">
      <c r="A69" s="166"/>
      <c r="B69" s="60"/>
      <c r="C69" s="60"/>
      <c r="D69" s="60"/>
      <c r="E69" s="140"/>
      <c r="G69" s="163"/>
      <c r="H69" s="154"/>
      <c r="I69" s="164"/>
      <c r="J69" s="154"/>
      <c r="K69" s="163"/>
      <c r="L69" s="60"/>
      <c r="M69" s="164"/>
    </row>
    <row r="70" spans="1:13" s="61" customFormat="1" ht="21" customHeight="1">
      <c r="A70" s="166" t="s">
        <v>81</v>
      </c>
      <c r="B70" s="60"/>
      <c r="C70" s="60"/>
      <c r="D70" s="60"/>
      <c r="E70" s="140"/>
      <c r="G70" s="163"/>
      <c r="H70" s="154"/>
      <c r="I70" s="164"/>
      <c r="J70" s="154"/>
      <c r="K70" s="163"/>
      <c r="L70" s="60"/>
      <c r="M70" s="164"/>
    </row>
    <row r="71" spans="1:13" s="61" customFormat="1" ht="6" customHeight="1">
      <c r="A71" s="166"/>
      <c r="B71" s="60"/>
      <c r="C71" s="60"/>
      <c r="D71" s="60"/>
      <c r="E71" s="140"/>
      <c r="G71" s="163"/>
      <c r="H71" s="154"/>
      <c r="I71" s="164"/>
      <c r="J71" s="154"/>
      <c r="K71" s="163"/>
      <c r="L71" s="60"/>
      <c r="M71" s="164"/>
    </row>
    <row r="72" spans="1:13" s="61" customFormat="1" ht="21" customHeight="1">
      <c r="A72" s="60" t="s">
        <v>199</v>
      </c>
      <c r="B72" s="60"/>
      <c r="C72" s="60"/>
      <c r="D72" s="60"/>
      <c r="E72" s="143"/>
      <c r="F72" s="60"/>
      <c r="G72" s="163"/>
      <c r="H72" s="154"/>
      <c r="I72" s="164"/>
      <c r="J72" s="154"/>
      <c r="K72" s="163"/>
      <c r="L72" s="60"/>
      <c r="M72" s="164"/>
    </row>
    <row r="73" spans="1:13" s="61" customFormat="1" ht="21" customHeight="1" thickBot="1">
      <c r="A73" s="60"/>
      <c r="B73" s="60" t="s">
        <v>82</v>
      </c>
      <c r="C73" s="60"/>
      <c r="D73" s="60"/>
      <c r="E73" s="143">
        <v>22</v>
      </c>
      <c r="F73" s="60"/>
      <c r="G73" s="320">
        <f>G59/2000000000</f>
        <v>0.19863034399999999</v>
      </c>
      <c r="H73" s="172"/>
      <c r="I73" s="173">
        <f>I59/1480000000</f>
        <v>0.17128806959459458</v>
      </c>
      <c r="J73" s="172"/>
      <c r="K73" s="320">
        <f>K59/2000000000</f>
        <v>0.15741761600000001</v>
      </c>
      <c r="L73" s="172"/>
      <c r="M73" s="173">
        <f>M59/1480000000</f>
        <v>0.19958923986486488</v>
      </c>
    </row>
    <row r="74" spans="1:13" s="61" customFormat="1" ht="21" customHeight="1" thickTop="1">
      <c r="A74" s="60"/>
      <c r="B74" s="60"/>
      <c r="C74" s="60"/>
      <c r="D74" s="60"/>
      <c r="E74" s="60"/>
      <c r="F74" s="60"/>
      <c r="G74" s="174"/>
      <c r="H74" s="172"/>
      <c r="I74" s="174"/>
      <c r="J74" s="172"/>
      <c r="K74" s="174"/>
      <c r="L74" s="172"/>
      <c r="M74" s="174"/>
    </row>
    <row r="75" spans="1:13" s="61" customFormat="1" ht="21" customHeight="1">
      <c r="A75" s="60"/>
      <c r="B75" s="60"/>
      <c r="C75" s="60"/>
      <c r="D75" s="60"/>
      <c r="E75" s="60"/>
      <c r="F75" s="60"/>
      <c r="G75" s="327"/>
      <c r="H75" s="176"/>
      <c r="I75" s="327"/>
      <c r="J75" s="176"/>
      <c r="K75" s="175"/>
      <c r="L75" s="176"/>
      <c r="M75" s="175"/>
    </row>
    <row r="76" spans="1:13" s="61" customFormat="1" ht="21" customHeight="1">
      <c r="A76" s="60"/>
      <c r="B76" s="60"/>
      <c r="C76" s="60"/>
      <c r="D76" s="60"/>
      <c r="E76" s="60"/>
      <c r="F76" s="60"/>
      <c r="G76" s="174"/>
      <c r="H76" s="172"/>
      <c r="I76" s="174"/>
      <c r="J76" s="172"/>
      <c r="K76" s="174"/>
      <c r="L76" s="172"/>
      <c r="M76" s="174"/>
    </row>
    <row r="77" spans="1:13" s="61" customFormat="1" ht="21" customHeight="1">
      <c r="A77" s="60"/>
      <c r="B77" s="60"/>
      <c r="C77" s="60"/>
      <c r="D77" s="60"/>
      <c r="E77" s="60"/>
      <c r="F77" s="60"/>
      <c r="G77" s="174"/>
      <c r="H77" s="172"/>
      <c r="I77" s="174"/>
      <c r="J77" s="172"/>
      <c r="K77" s="174"/>
      <c r="L77" s="172"/>
      <c r="M77" s="174"/>
    </row>
    <row r="78" spans="1:13" ht="21" customHeight="1">
      <c r="A78" s="36"/>
      <c r="B78" s="36"/>
      <c r="C78" s="36"/>
      <c r="D78" s="36"/>
      <c r="E78" s="36"/>
      <c r="F78" s="36"/>
      <c r="G78" s="58"/>
      <c r="H78" s="57"/>
      <c r="I78" s="58"/>
      <c r="J78" s="57"/>
      <c r="K78" s="58"/>
      <c r="L78" s="57"/>
      <c r="M78" s="58"/>
    </row>
    <row r="79" spans="1:13" ht="21" customHeight="1">
      <c r="A79" s="36"/>
      <c r="B79" s="36"/>
      <c r="C79" s="36"/>
      <c r="D79" s="36"/>
      <c r="E79" s="36"/>
      <c r="F79" s="36"/>
      <c r="G79" s="58"/>
      <c r="H79" s="57"/>
      <c r="I79" s="58"/>
      <c r="J79" s="57"/>
      <c r="K79" s="58"/>
      <c r="L79" s="57"/>
      <c r="M79" s="58"/>
    </row>
    <row r="80" spans="1:13" ht="21" customHeight="1">
      <c r="A80" s="36"/>
      <c r="B80" s="36"/>
      <c r="C80" s="36"/>
      <c r="D80" s="36"/>
      <c r="E80" s="36"/>
      <c r="F80" s="36"/>
      <c r="G80" s="58"/>
      <c r="H80" s="57"/>
      <c r="I80" s="58"/>
      <c r="J80" s="57"/>
      <c r="K80" s="58"/>
      <c r="L80" s="57"/>
      <c r="M80" s="58"/>
    </row>
    <row r="81" spans="1:13" ht="21" customHeight="1">
      <c r="A81" s="36"/>
      <c r="B81" s="36"/>
      <c r="C81" s="36"/>
      <c r="D81" s="36"/>
      <c r="E81" s="36"/>
      <c r="F81" s="36"/>
      <c r="G81" s="58"/>
      <c r="H81" s="57"/>
      <c r="I81" s="58"/>
      <c r="J81" s="57"/>
      <c r="K81" s="58"/>
      <c r="L81" s="57"/>
      <c r="M81" s="58"/>
    </row>
    <row r="82" spans="1:13" ht="22.5" customHeight="1">
      <c r="A82" s="36"/>
      <c r="B82" s="36"/>
      <c r="C82" s="36"/>
      <c r="D82" s="36"/>
      <c r="E82" s="36"/>
      <c r="F82" s="36"/>
      <c r="G82" s="58"/>
      <c r="H82" s="57"/>
      <c r="I82" s="58"/>
      <c r="J82" s="57"/>
      <c r="K82" s="58"/>
      <c r="L82" s="57"/>
      <c r="M82" s="58"/>
    </row>
    <row r="83" spans="1:13" ht="21" customHeight="1">
      <c r="A83" s="36"/>
      <c r="B83" s="36"/>
      <c r="C83" s="36"/>
      <c r="D83" s="36"/>
      <c r="E83" s="36"/>
      <c r="F83" s="36"/>
      <c r="G83" s="58"/>
      <c r="H83" s="57"/>
      <c r="I83" s="58"/>
      <c r="J83" s="57"/>
      <c r="K83" s="58"/>
      <c r="L83" s="57"/>
      <c r="M83" s="58"/>
    </row>
    <row r="84" spans="1:13" ht="21" customHeight="1">
      <c r="A84" s="36"/>
      <c r="B84" s="36"/>
      <c r="C84" s="36"/>
      <c r="D84" s="36"/>
      <c r="E84" s="36"/>
      <c r="F84" s="36"/>
      <c r="G84" s="58"/>
      <c r="H84" s="57"/>
      <c r="I84" s="58"/>
      <c r="J84" s="57"/>
      <c r="K84" s="58"/>
      <c r="L84" s="57"/>
      <c r="M84" s="58"/>
    </row>
    <row r="85" spans="1:13" ht="21" customHeight="1">
      <c r="A85" s="36"/>
      <c r="B85" s="36"/>
      <c r="C85" s="36"/>
      <c r="D85" s="36"/>
      <c r="E85" s="36"/>
      <c r="F85" s="36"/>
      <c r="G85" s="58"/>
      <c r="H85" s="57"/>
      <c r="I85" s="58"/>
      <c r="J85" s="57"/>
      <c r="K85" s="58"/>
      <c r="L85" s="57"/>
      <c r="M85" s="58"/>
    </row>
    <row r="86" spans="1:13" ht="19.5" customHeight="1">
      <c r="A86" s="36"/>
      <c r="B86" s="36"/>
      <c r="C86" s="36"/>
      <c r="D86" s="36"/>
      <c r="E86" s="36"/>
      <c r="F86" s="36"/>
      <c r="G86" s="58"/>
      <c r="H86" s="57"/>
      <c r="I86" s="58"/>
      <c r="J86" s="57"/>
      <c r="K86" s="58"/>
      <c r="L86" s="57"/>
      <c r="M86" s="58"/>
    </row>
    <row r="87" spans="1:13" ht="11.25" customHeight="1">
      <c r="A87" s="36"/>
      <c r="B87" s="36"/>
      <c r="C87" s="36"/>
      <c r="D87" s="36"/>
      <c r="E87" s="36"/>
      <c r="F87" s="36"/>
      <c r="G87" s="58"/>
      <c r="H87" s="57"/>
      <c r="I87" s="58"/>
      <c r="J87" s="57"/>
      <c r="K87" s="58"/>
      <c r="L87" s="57"/>
      <c r="M87" s="58"/>
    </row>
    <row r="88" spans="1:13" ht="21" customHeight="1">
      <c r="A88" s="36"/>
      <c r="B88" s="36"/>
      <c r="C88" s="36"/>
      <c r="D88" s="36"/>
      <c r="E88" s="36"/>
      <c r="F88" s="36"/>
      <c r="G88" s="58"/>
      <c r="H88" s="57"/>
      <c r="I88" s="58"/>
      <c r="J88" s="57"/>
      <c r="K88" s="58"/>
      <c r="L88" s="57"/>
      <c r="M88" s="58"/>
    </row>
    <row r="89" spans="1:13" ht="9.75" customHeight="1">
      <c r="A89" s="36"/>
      <c r="B89" s="36"/>
      <c r="C89" s="36"/>
      <c r="D89" s="36"/>
      <c r="E89" s="36"/>
      <c r="F89" s="36"/>
      <c r="G89" s="58"/>
      <c r="H89" s="57"/>
      <c r="I89" s="58"/>
      <c r="J89" s="57"/>
      <c r="K89" s="58"/>
      <c r="L89" s="57"/>
      <c r="M89" s="58"/>
    </row>
    <row r="90" spans="1:13" ht="21.95" customHeight="1">
      <c r="A90" s="59" t="str">
        <f>+A47</f>
        <v>หมายเหตุประกอบข้อมูลทางการเงินเป็นส่วนหนึ่งของข้อมูลทางการเงินระหว่างกาลนี้</v>
      </c>
      <c r="B90" s="42"/>
      <c r="C90" s="42"/>
      <c r="D90" s="42"/>
      <c r="E90" s="130"/>
      <c r="F90" s="42"/>
      <c r="G90" s="43"/>
      <c r="H90" s="44"/>
      <c r="I90" s="43"/>
      <c r="J90" s="42"/>
      <c r="K90" s="43"/>
      <c r="L90" s="44"/>
      <c r="M90" s="43"/>
    </row>
  </sheetData>
  <mergeCells count="4">
    <mergeCell ref="G5:I5"/>
    <mergeCell ref="K5:M5"/>
    <mergeCell ref="G52:I52"/>
    <mergeCell ref="K52:M52"/>
  </mergeCells>
  <pageMargins left="0.8" right="0.5" top="0.5" bottom="0.6" header="0.49" footer="0.4"/>
  <pageSetup paperSize="9" scale="95" firstPageNumber="7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W40"/>
  <sheetViews>
    <sheetView topLeftCell="A2" zoomScale="110" zoomScaleNormal="110" zoomScaleSheetLayoutView="75" workbookViewId="0">
      <selection activeCell="D9" sqref="D9"/>
    </sheetView>
  </sheetViews>
  <sheetFormatPr defaultColWidth="10.42578125" defaultRowHeight="21.6" customHeight="1"/>
  <cols>
    <col min="1" max="3" width="1.42578125" style="48" customWidth="1"/>
    <col min="4" max="4" width="32.5703125" style="48" customWidth="1"/>
    <col min="5" max="5" width="6.85546875" style="48" customWidth="1"/>
    <col min="6" max="6" width="0.5703125" style="48" customWidth="1"/>
    <col min="7" max="7" width="10.140625" style="52" customWidth="1"/>
    <col min="8" max="8" width="0.5703125" style="48" customWidth="1"/>
    <col min="9" max="9" width="10" style="48" customWidth="1"/>
    <col min="10" max="10" width="0.5703125" style="48" customWidth="1"/>
    <col min="11" max="11" width="12.7109375" style="103" customWidth="1"/>
    <col min="12" max="12" width="0.5703125" style="103" customWidth="1"/>
    <col min="13" max="13" width="9.7109375" style="103" customWidth="1"/>
    <col min="14" max="14" width="0.5703125" style="103" customWidth="1"/>
    <col min="15" max="15" width="10.42578125" style="103" customWidth="1"/>
    <col min="16" max="16" width="0.5703125" style="103" customWidth="1"/>
    <col min="17" max="17" width="22.7109375" style="103" customWidth="1"/>
    <col min="18" max="18" width="0.5703125" style="103" customWidth="1"/>
    <col min="19" max="19" width="10.7109375" style="103" customWidth="1"/>
    <col min="20" max="20" width="0.5703125" style="103" customWidth="1"/>
    <col min="21" max="21" width="11.42578125" style="48" customWidth="1"/>
    <col min="22" max="22" width="0.5703125" style="48" customWidth="1"/>
    <col min="23" max="23" width="11.42578125" style="104" customWidth="1"/>
    <col min="24" max="16384" width="10.42578125" style="48"/>
  </cols>
  <sheetData>
    <row r="1" spans="1:23" ht="21.6" customHeight="1">
      <c r="A1" s="49" t="str">
        <f>'T2-4'!A1</f>
        <v>บริษัท อาร์ แอนด์ บี ฟู้ด ซัพพลาย จำกัด (มหาชน)</v>
      </c>
      <c r="B1" s="35"/>
      <c r="C1" s="35"/>
      <c r="D1" s="35"/>
      <c r="E1" s="35"/>
      <c r="F1" s="35"/>
    </row>
    <row r="2" spans="1:23" ht="22.35" customHeight="1">
      <c r="A2" s="49" t="s">
        <v>137</v>
      </c>
      <c r="B2" s="49"/>
      <c r="C2" s="49"/>
      <c r="D2" s="49"/>
      <c r="E2" s="49"/>
      <c r="F2" s="49"/>
    </row>
    <row r="3" spans="1:23" s="36" customFormat="1" ht="21.6" customHeight="1">
      <c r="A3" s="259" t="str">
        <f>'T 7-8 (9M)'!A3</f>
        <v>สำหรับงวดเก้าเดือนสิ้นสุดวันที่ 30 กันยายน พ.ศ. 2563</v>
      </c>
      <c r="B3" s="259"/>
      <c r="C3" s="259"/>
      <c r="D3" s="259"/>
      <c r="E3" s="259"/>
      <c r="F3" s="259"/>
      <c r="G3" s="260"/>
      <c r="H3" s="261"/>
      <c r="I3" s="261"/>
      <c r="J3" s="261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1"/>
      <c r="V3" s="261"/>
      <c r="W3" s="263"/>
    </row>
    <row r="4" spans="1:23" ht="18.600000000000001" customHeight="1"/>
    <row r="5" spans="1:23" s="177" customFormat="1" ht="18.600000000000001" customHeight="1">
      <c r="G5" s="352" t="s">
        <v>111</v>
      </c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</row>
    <row r="6" spans="1:23" s="177" customFormat="1" ht="18.600000000000001" customHeight="1">
      <c r="G6" s="353" t="s">
        <v>83</v>
      </c>
      <c r="H6" s="353"/>
      <c r="I6" s="353"/>
      <c r="J6" s="353"/>
      <c r="K6" s="353"/>
      <c r="L6" s="353"/>
      <c r="M6" s="353"/>
      <c r="N6" s="353"/>
      <c r="O6" s="353"/>
      <c r="P6" s="353"/>
      <c r="Q6" s="353"/>
      <c r="R6" s="353"/>
      <c r="S6" s="353"/>
      <c r="T6" s="179"/>
      <c r="U6" s="179"/>
      <c r="V6" s="179"/>
      <c r="W6" s="179"/>
    </row>
    <row r="7" spans="1:23" s="177" customFormat="1" ht="18.600000000000001" customHeight="1">
      <c r="G7" s="180"/>
      <c r="H7" s="180"/>
      <c r="I7" s="180"/>
      <c r="J7" s="180"/>
      <c r="K7" s="181"/>
      <c r="L7" s="180"/>
      <c r="M7" s="180"/>
      <c r="N7" s="180"/>
      <c r="O7" s="180"/>
      <c r="P7" s="180"/>
      <c r="Q7" s="256" t="s">
        <v>57</v>
      </c>
      <c r="R7" s="180"/>
      <c r="S7" s="180"/>
      <c r="T7" s="180"/>
      <c r="U7" s="180"/>
      <c r="V7" s="180"/>
      <c r="W7" s="180"/>
    </row>
    <row r="8" spans="1:23" s="177" customFormat="1" ht="18.600000000000001" customHeight="1">
      <c r="G8" s="180"/>
      <c r="H8" s="180"/>
      <c r="I8" s="180"/>
      <c r="J8" s="180"/>
      <c r="K8" s="181"/>
      <c r="L8" s="180"/>
      <c r="M8" s="180"/>
      <c r="N8" s="180"/>
      <c r="O8" s="180"/>
      <c r="P8" s="180"/>
      <c r="Q8" s="182" t="s">
        <v>75</v>
      </c>
      <c r="R8" s="180"/>
      <c r="S8" s="180"/>
      <c r="T8" s="180"/>
      <c r="U8" s="180"/>
      <c r="V8" s="180"/>
      <c r="W8" s="180"/>
    </row>
    <row r="9" spans="1:23" s="177" customFormat="1" ht="18.600000000000001" customHeight="1">
      <c r="G9" s="180"/>
      <c r="H9" s="180"/>
      <c r="I9" s="180"/>
      <c r="J9" s="180"/>
      <c r="K9" s="183" t="s">
        <v>97</v>
      </c>
      <c r="L9" s="180"/>
      <c r="M9" s="354" t="s">
        <v>90</v>
      </c>
      <c r="N9" s="354"/>
      <c r="O9" s="354"/>
      <c r="P9" s="180"/>
      <c r="R9" s="180"/>
      <c r="S9" s="181"/>
      <c r="T9" s="180"/>
      <c r="U9" s="184"/>
      <c r="V9" s="184"/>
      <c r="W9" s="184"/>
    </row>
    <row r="10" spans="1:23" s="177" customFormat="1" ht="18.600000000000001" customHeight="1">
      <c r="G10" s="180"/>
      <c r="H10" s="180"/>
      <c r="I10" s="180"/>
      <c r="J10" s="180"/>
      <c r="K10" s="183" t="s">
        <v>101</v>
      </c>
      <c r="L10" s="180"/>
      <c r="M10" s="185" t="s">
        <v>129</v>
      </c>
      <c r="N10" s="180"/>
      <c r="O10" s="180"/>
      <c r="P10" s="180"/>
      <c r="Q10" s="181" t="s">
        <v>113</v>
      </c>
      <c r="R10" s="180"/>
      <c r="S10" s="181" t="s">
        <v>60</v>
      </c>
      <c r="T10" s="180"/>
      <c r="U10" s="186"/>
      <c r="V10" s="184"/>
      <c r="W10" s="184"/>
    </row>
    <row r="11" spans="1:23" s="190" customFormat="1" ht="18.600000000000001" customHeight="1">
      <c r="A11" s="187"/>
      <c r="B11" s="187"/>
      <c r="C11" s="187"/>
      <c r="D11" s="187"/>
      <c r="E11" s="187"/>
      <c r="F11" s="187"/>
      <c r="G11" s="181" t="s">
        <v>84</v>
      </c>
      <c r="H11" s="188"/>
      <c r="I11" s="188" t="s">
        <v>97</v>
      </c>
      <c r="J11" s="188"/>
      <c r="K11" s="181" t="s">
        <v>102</v>
      </c>
      <c r="L11" s="181"/>
      <c r="M11" s="189" t="s">
        <v>130</v>
      </c>
      <c r="N11" s="181"/>
      <c r="O11" s="181" t="s">
        <v>90</v>
      </c>
      <c r="P11" s="181"/>
      <c r="Q11" s="181" t="s">
        <v>114</v>
      </c>
      <c r="R11" s="181"/>
      <c r="S11" s="181" t="s">
        <v>61</v>
      </c>
      <c r="T11" s="181"/>
      <c r="U11" s="181" t="s">
        <v>63</v>
      </c>
      <c r="V11" s="188"/>
      <c r="W11" s="181" t="s">
        <v>65</v>
      </c>
    </row>
    <row r="12" spans="1:23" s="190" customFormat="1" ht="18.600000000000001" customHeight="1">
      <c r="A12" s="187"/>
      <c r="B12" s="187"/>
      <c r="C12" s="187"/>
      <c r="D12" s="187"/>
      <c r="E12" s="187"/>
      <c r="F12" s="187"/>
      <c r="G12" s="181" t="s">
        <v>85</v>
      </c>
      <c r="H12" s="188"/>
      <c r="I12" s="188" t="s">
        <v>98</v>
      </c>
      <c r="J12" s="188"/>
      <c r="K12" s="181" t="s">
        <v>94</v>
      </c>
      <c r="L12" s="181"/>
      <c r="M12" s="189" t="s">
        <v>131</v>
      </c>
      <c r="N12" s="181"/>
      <c r="O12" s="181" t="s">
        <v>25</v>
      </c>
      <c r="P12" s="181"/>
      <c r="Q12" s="181" t="s">
        <v>115</v>
      </c>
      <c r="R12" s="181"/>
      <c r="S12" s="181" t="s">
        <v>62</v>
      </c>
      <c r="T12" s="181"/>
      <c r="U12" s="181" t="s">
        <v>64</v>
      </c>
      <c r="V12" s="188"/>
      <c r="W12" s="181" t="s">
        <v>66</v>
      </c>
    </row>
    <row r="13" spans="1:23" s="190" customFormat="1" ht="18.600000000000001" customHeight="1">
      <c r="A13" s="191"/>
      <c r="B13" s="192"/>
      <c r="C13" s="192"/>
      <c r="D13" s="192"/>
      <c r="E13" s="193" t="s">
        <v>1</v>
      </c>
      <c r="F13" s="192"/>
      <c r="G13" s="194" t="s">
        <v>32</v>
      </c>
      <c r="H13" s="188"/>
      <c r="I13" s="195" t="s">
        <v>32</v>
      </c>
      <c r="J13" s="188"/>
      <c r="K13" s="194" t="s">
        <v>32</v>
      </c>
      <c r="L13" s="181"/>
      <c r="M13" s="194" t="s">
        <v>32</v>
      </c>
      <c r="N13" s="181"/>
      <c r="O13" s="194" t="s">
        <v>32</v>
      </c>
      <c r="P13" s="181"/>
      <c r="Q13" s="194" t="s">
        <v>32</v>
      </c>
      <c r="R13" s="181"/>
      <c r="S13" s="194" t="s">
        <v>32</v>
      </c>
      <c r="T13" s="181"/>
      <c r="U13" s="194" t="s">
        <v>32</v>
      </c>
      <c r="V13" s="188"/>
      <c r="W13" s="194" t="s">
        <v>32</v>
      </c>
    </row>
    <row r="14" spans="1:23" s="190" customFormat="1" ht="6" customHeight="1">
      <c r="A14" s="191"/>
      <c r="B14" s="192"/>
      <c r="C14" s="192"/>
      <c r="D14" s="192"/>
      <c r="E14" s="192"/>
      <c r="F14" s="192"/>
      <c r="G14" s="196"/>
      <c r="H14" s="197"/>
      <c r="I14" s="197"/>
      <c r="J14" s="197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7"/>
      <c r="V14" s="197"/>
      <c r="W14" s="196"/>
    </row>
    <row r="15" spans="1:23" s="178" customFormat="1" ht="18.600000000000001" customHeight="1">
      <c r="A15" s="226" t="s">
        <v>200</v>
      </c>
      <c r="B15" s="226"/>
      <c r="C15" s="226"/>
      <c r="D15" s="226"/>
      <c r="E15" s="199"/>
      <c r="F15" s="198"/>
      <c r="G15" s="227">
        <v>1480000000</v>
      </c>
      <c r="H15" s="227"/>
      <c r="I15" s="227">
        <v>93663209</v>
      </c>
      <c r="J15" s="227"/>
      <c r="K15" s="227">
        <v>94712575</v>
      </c>
      <c r="L15" s="227"/>
      <c r="M15" s="227">
        <v>77000000</v>
      </c>
      <c r="N15" s="227"/>
      <c r="O15" s="227">
        <v>350502734</v>
      </c>
      <c r="P15" s="227"/>
      <c r="Q15" s="227">
        <v>-3046750</v>
      </c>
      <c r="R15" s="227"/>
      <c r="S15" s="227">
        <f>SUM(G15:Q15)</f>
        <v>2092831768</v>
      </c>
      <c r="T15" s="227"/>
      <c r="U15" s="227">
        <v>-1078436</v>
      </c>
      <c r="V15" s="227"/>
      <c r="W15" s="227">
        <f>SUM(S15:U15)</f>
        <v>2091753332</v>
      </c>
    </row>
    <row r="16" spans="1:23" s="178" customFormat="1" ht="18.600000000000001" customHeight="1">
      <c r="A16" s="229" t="s">
        <v>171</v>
      </c>
      <c r="B16" s="228"/>
      <c r="C16" s="228"/>
      <c r="D16" s="228"/>
      <c r="E16" s="192"/>
      <c r="F16" s="187"/>
      <c r="G16" s="227">
        <v>0</v>
      </c>
      <c r="H16" s="227"/>
      <c r="I16" s="227">
        <v>0</v>
      </c>
      <c r="J16" s="227"/>
      <c r="K16" s="227">
        <v>0</v>
      </c>
      <c r="L16" s="227"/>
      <c r="M16" s="227">
        <v>13500000</v>
      </c>
      <c r="N16" s="227"/>
      <c r="O16" s="227">
        <v>-13500000</v>
      </c>
      <c r="P16" s="227"/>
      <c r="Q16" s="227">
        <v>0</v>
      </c>
      <c r="R16" s="227"/>
      <c r="S16" s="227">
        <f t="shared" ref="S16:S18" si="0">SUM(G16:Q16)</f>
        <v>0</v>
      </c>
      <c r="T16" s="227"/>
      <c r="U16" s="227">
        <v>0</v>
      </c>
      <c r="V16" s="227"/>
      <c r="W16" s="227">
        <f t="shared" ref="W16:W18" si="1">SUM(S16:U16)</f>
        <v>0</v>
      </c>
    </row>
    <row r="17" spans="1:23" s="178" customFormat="1" ht="18.600000000000001" customHeight="1">
      <c r="A17" s="229" t="s">
        <v>172</v>
      </c>
      <c r="B17" s="228"/>
      <c r="C17" s="228"/>
      <c r="D17" s="228"/>
      <c r="E17" s="201">
        <v>21</v>
      </c>
      <c r="F17" s="187"/>
      <c r="G17" s="227">
        <v>0</v>
      </c>
      <c r="H17" s="227"/>
      <c r="I17" s="227">
        <v>0</v>
      </c>
      <c r="J17" s="227"/>
      <c r="K17" s="227">
        <v>0</v>
      </c>
      <c r="L17" s="227"/>
      <c r="M17" s="227">
        <v>0</v>
      </c>
      <c r="N17" s="227"/>
      <c r="O17" s="227">
        <v>-246000000</v>
      </c>
      <c r="P17" s="227"/>
      <c r="Q17" s="227">
        <v>0</v>
      </c>
      <c r="R17" s="227"/>
      <c r="S17" s="227">
        <f t="shared" si="0"/>
        <v>-246000000</v>
      </c>
      <c r="T17" s="227"/>
      <c r="U17" s="227">
        <v>-4971</v>
      </c>
      <c r="V17" s="227"/>
      <c r="W17" s="227">
        <f t="shared" si="1"/>
        <v>-246004971</v>
      </c>
    </row>
    <row r="18" spans="1:23" s="178" customFormat="1" ht="18.600000000000001" customHeight="1">
      <c r="A18" s="229" t="s">
        <v>86</v>
      </c>
      <c r="B18" s="228"/>
      <c r="C18" s="228"/>
      <c r="D18" s="228"/>
      <c r="E18" s="199"/>
      <c r="F18" s="198"/>
      <c r="G18" s="230">
        <v>0</v>
      </c>
      <c r="H18" s="227"/>
      <c r="I18" s="230">
        <v>0</v>
      </c>
      <c r="J18" s="227"/>
      <c r="K18" s="230">
        <v>0</v>
      </c>
      <c r="L18" s="227"/>
      <c r="M18" s="230">
        <v>0</v>
      </c>
      <c r="N18" s="227"/>
      <c r="O18" s="230">
        <v>253506343</v>
      </c>
      <c r="P18" s="227"/>
      <c r="Q18" s="230">
        <v>-5254274</v>
      </c>
      <c r="R18" s="227"/>
      <c r="S18" s="230">
        <f t="shared" si="0"/>
        <v>248252069</v>
      </c>
      <c r="T18" s="227"/>
      <c r="U18" s="230">
        <v>-357949</v>
      </c>
      <c r="V18" s="227"/>
      <c r="W18" s="230">
        <f t="shared" si="1"/>
        <v>247894120</v>
      </c>
    </row>
    <row r="19" spans="1:23" s="178" customFormat="1" ht="6" customHeight="1">
      <c r="A19" s="229"/>
      <c r="B19" s="228"/>
      <c r="C19" s="228"/>
      <c r="D19" s="228"/>
      <c r="E19" s="199"/>
      <c r="F19" s="198"/>
      <c r="G19" s="231"/>
      <c r="H19" s="231"/>
      <c r="I19" s="231"/>
      <c r="J19" s="231"/>
      <c r="K19" s="227"/>
      <c r="L19" s="227"/>
      <c r="M19" s="231"/>
      <c r="N19" s="231"/>
      <c r="O19" s="227"/>
      <c r="P19" s="227"/>
      <c r="Q19" s="227"/>
      <c r="R19" s="227"/>
      <c r="S19" s="227"/>
      <c r="T19" s="227"/>
      <c r="U19" s="227"/>
      <c r="V19" s="231"/>
      <c r="W19" s="231"/>
    </row>
    <row r="20" spans="1:23" s="178" customFormat="1" ht="18.600000000000001" customHeight="1" thickBot="1">
      <c r="A20" s="226" t="s">
        <v>217</v>
      </c>
      <c r="B20" s="232"/>
      <c r="C20" s="232"/>
      <c r="D20" s="232"/>
      <c r="E20" s="199"/>
      <c r="F20" s="198"/>
      <c r="G20" s="233">
        <f>SUM(G15:G18)</f>
        <v>1480000000</v>
      </c>
      <c r="H20" s="231"/>
      <c r="I20" s="233">
        <f>SUM(I15:I18)</f>
        <v>93663209</v>
      </c>
      <c r="J20" s="231"/>
      <c r="K20" s="233">
        <f>SUM(K15:K18)</f>
        <v>94712575</v>
      </c>
      <c r="L20" s="231"/>
      <c r="M20" s="233">
        <f>SUM(M15:M18)</f>
        <v>90500000</v>
      </c>
      <c r="N20" s="231"/>
      <c r="O20" s="233">
        <f>SUM(O15:O18)</f>
        <v>344509077</v>
      </c>
      <c r="P20" s="231"/>
      <c r="Q20" s="233">
        <f>SUM(Q15:Q18)</f>
        <v>-8301024</v>
      </c>
      <c r="R20" s="231"/>
      <c r="S20" s="233">
        <f>SUM(S15:S18)</f>
        <v>2095083837</v>
      </c>
      <c r="T20" s="231"/>
      <c r="U20" s="233">
        <f>SUM(U15:U18)</f>
        <v>-1441356</v>
      </c>
      <c r="V20" s="231"/>
      <c r="W20" s="233">
        <f>SUM(W15:W18)</f>
        <v>2093642481</v>
      </c>
    </row>
    <row r="21" spans="1:23" s="177" customFormat="1" ht="18.600000000000001" customHeight="1" thickTop="1">
      <c r="A21" s="226"/>
      <c r="B21" s="232"/>
      <c r="C21" s="232"/>
      <c r="D21" s="232"/>
      <c r="F21" s="178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</row>
    <row r="22" spans="1:23" s="178" customFormat="1" ht="18.600000000000001" customHeight="1">
      <c r="A22" s="226" t="s">
        <v>201</v>
      </c>
      <c r="B22" s="226"/>
      <c r="C22" s="226"/>
      <c r="D22" s="226"/>
      <c r="E22" s="201"/>
      <c r="F22" s="200"/>
      <c r="G22" s="234">
        <v>2000000000</v>
      </c>
      <c r="H22" s="227"/>
      <c r="I22" s="234">
        <v>1248938736</v>
      </c>
      <c r="J22" s="227"/>
      <c r="K22" s="234">
        <v>94712575</v>
      </c>
      <c r="L22" s="227"/>
      <c r="M22" s="234">
        <v>110350000</v>
      </c>
      <c r="N22" s="227"/>
      <c r="O22" s="234">
        <v>423929843</v>
      </c>
      <c r="P22" s="227"/>
      <c r="Q22" s="234">
        <v>-7665932</v>
      </c>
      <c r="R22" s="227"/>
      <c r="S22" s="234">
        <f>SUM(G22:Q22)</f>
        <v>3870265222</v>
      </c>
      <c r="T22" s="227"/>
      <c r="U22" s="234">
        <v>-390043</v>
      </c>
      <c r="V22" s="227"/>
      <c r="W22" s="234">
        <f>SUM(U22,S22)</f>
        <v>3869875179</v>
      </c>
    </row>
    <row r="23" spans="1:23" s="178" customFormat="1" ht="18.600000000000001" customHeight="1">
      <c r="A23" s="229" t="s">
        <v>182</v>
      </c>
      <c r="B23" s="226"/>
      <c r="C23" s="226"/>
      <c r="D23" s="226"/>
      <c r="E23" s="201"/>
      <c r="F23" s="200"/>
      <c r="G23" s="234"/>
      <c r="H23" s="227"/>
      <c r="I23" s="234"/>
      <c r="J23" s="227"/>
      <c r="K23" s="234"/>
      <c r="L23" s="227"/>
      <c r="M23" s="234"/>
      <c r="N23" s="227"/>
      <c r="O23" s="234"/>
      <c r="P23" s="227"/>
      <c r="Q23" s="234"/>
      <c r="R23" s="227"/>
      <c r="S23" s="234"/>
      <c r="T23" s="227"/>
      <c r="U23" s="234"/>
      <c r="V23" s="227"/>
      <c r="W23" s="234"/>
    </row>
    <row r="24" spans="1:23" s="178" customFormat="1" ht="18.600000000000001" customHeight="1">
      <c r="A24" s="229"/>
      <c r="B24" s="229" t="s">
        <v>183</v>
      </c>
      <c r="C24" s="226"/>
      <c r="D24" s="226"/>
      <c r="E24" s="201">
        <v>5</v>
      </c>
      <c r="F24" s="200"/>
      <c r="G24" s="257">
        <v>0</v>
      </c>
      <c r="H24" s="227"/>
      <c r="I24" s="257">
        <v>0</v>
      </c>
      <c r="J24" s="227"/>
      <c r="K24" s="257">
        <v>0</v>
      </c>
      <c r="L24" s="227"/>
      <c r="M24" s="257">
        <v>0</v>
      </c>
      <c r="N24" s="227"/>
      <c r="O24" s="257">
        <v>-876890</v>
      </c>
      <c r="P24" s="227"/>
      <c r="Q24" s="257">
        <v>0</v>
      </c>
      <c r="R24" s="227"/>
      <c r="S24" s="257">
        <f>SUM(G24:Q24)</f>
        <v>-876890</v>
      </c>
      <c r="T24" s="227"/>
      <c r="U24" s="257">
        <v>0</v>
      </c>
      <c r="V24" s="227"/>
      <c r="W24" s="257">
        <f>SUM(U24,S24)</f>
        <v>-876890</v>
      </c>
    </row>
    <row r="25" spans="1:23" s="178" customFormat="1" ht="6" customHeight="1">
      <c r="A25" s="229"/>
      <c r="B25" s="229"/>
      <c r="C25" s="226"/>
      <c r="D25" s="226"/>
      <c r="E25" s="201"/>
      <c r="F25" s="200"/>
      <c r="G25" s="234"/>
      <c r="H25" s="227"/>
      <c r="I25" s="234"/>
      <c r="J25" s="227"/>
      <c r="K25" s="234"/>
      <c r="L25" s="227"/>
      <c r="M25" s="234"/>
      <c r="N25" s="227"/>
      <c r="O25" s="234"/>
      <c r="P25" s="227"/>
      <c r="Q25" s="234"/>
      <c r="R25" s="227"/>
      <c r="S25" s="234"/>
      <c r="T25" s="227"/>
      <c r="U25" s="234"/>
      <c r="V25" s="227"/>
      <c r="W25" s="234"/>
    </row>
    <row r="26" spans="1:23" s="178" customFormat="1" ht="18.600000000000001" customHeight="1">
      <c r="A26" s="226" t="s">
        <v>202</v>
      </c>
      <c r="B26" s="229"/>
      <c r="C26" s="226"/>
      <c r="D26" s="226"/>
      <c r="E26" s="201"/>
      <c r="F26" s="200"/>
      <c r="G26" s="234">
        <f>SUM(G22:G24)</f>
        <v>2000000000</v>
      </c>
      <c r="H26" s="227"/>
      <c r="I26" s="234">
        <f t="shared" ref="I26:W26" si="2">SUM(I22:I24)</f>
        <v>1248938736</v>
      </c>
      <c r="J26" s="227"/>
      <c r="K26" s="234">
        <f t="shared" si="2"/>
        <v>94712575</v>
      </c>
      <c r="L26" s="227"/>
      <c r="M26" s="234">
        <f t="shared" si="2"/>
        <v>110350000</v>
      </c>
      <c r="N26" s="227"/>
      <c r="O26" s="234">
        <f t="shared" si="2"/>
        <v>423052953</v>
      </c>
      <c r="P26" s="227"/>
      <c r="Q26" s="234">
        <f t="shared" si="2"/>
        <v>-7665932</v>
      </c>
      <c r="R26" s="227"/>
      <c r="S26" s="234">
        <f t="shared" si="2"/>
        <v>3869388332</v>
      </c>
      <c r="T26" s="227"/>
      <c r="U26" s="234">
        <f t="shared" si="2"/>
        <v>-390043</v>
      </c>
      <c r="V26" s="227"/>
      <c r="W26" s="234">
        <f t="shared" si="2"/>
        <v>3868998289</v>
      </c>
    </row>
    <row r="27" spans="1:23" s="178" customFormat="1" ht="18.600000000000001" customHeight="1">
      <c r="A27" s="229" t="s">
        <v>172</v>
      </c>
      <c r="B27" s="228"/>
      <c r="C27" s="228"/>
      <c r="D27" s="228"/>
      <c r="E27" s="201">
        <v>21</v>
      </c>
      <c r="F27" s="187"/>
      <c r="G27" s="234">
        <v>0</v>
      </c>
      <c r="H27" s="227"/>
      <c r="I27" s="234">
        <v>0</v>
      </c>
      <c r="J27" s="227"/>
      <c r="K27" s="234">
        <v>0</v>
      </c>
      <c r="L27" s="227"/>
      <c r="M27" s="234">
        <v>0</v>
      </c>
      <c r="N27" s="227"/>
      <c r="O27" s="234">
        <v>-300000000</v>
      </c>
      <c r="P27" s="227"/>
      <c r="Q27" s="234">
        <v>0</v>
      </c>
      <c r="R27" s="227"/>
      <c r="S27" s="234">
        <f>SUM(G27:Q27)</f>
        <v>-300000000</v>
      </c>
      <c r="T27" s="227"/>
      <c r="U27" s="234">
        <v>0</v>
      </c>
      <c r="V27" s="227"/>
      <c r="W27" s="234">
        <f>SUM(U27,S27)</f>
        <v>-300000000</v>
      </c>
    </row>
    <row r="28" spans="1:23" s="178" customFormat="1" ht="18.600000000000001" customHeight="1">
      <c r="A28" s="229" t="s">
        <v>86</v>
      </c>
      <c r="B28" s="228"/>
      <c r="C28" s="228"/>
      <c r="D28" s="228"/>
      <c r="E28" s="187"/>
      <c r="G28" s="235">
        <v>0</v>
      </c>
      <c r="H28" s="227"/>
      <c r="I28" s="235">
        <v>0</v>
      </c>
      <c r="J28" s="227"/>
      <c r="K28" s="235">
        <v>0</v>
      </c>
      <c r="L28" s="227"/>
      <c r="M28" s="235">
        <v>0</v>
      </c>
      <c r="N28" s="227"/>
      <c r="O28" s="235">
        <f>'T 7-8 (9M)'!G59</f>
        <v>397260688</v>
      </c>
      <c r="P28" s="227"/>
      <c r="Q28" s="235">
        <f>'T 7-8 (9M)'!G65-'T 7-8 (9M)'!G59</f>
        <v>8594739</v>
      </c>
      <c r="R28" s="227"/>
      <c r="S28" s="257">
        <f>SUM(G28:Q28)</f>
        <v>405855427</v>
      </c>
      <c r="T28" s="227"/>
      <c r="U28" s="235">
        <f>'T 7-8 (9M)'!G66</f>
        <v>-1204883</v>
      </c>
      <c r="V28" s="227"/>
      <c r="W28" s="235">
        <f>SUM(U28,S28)</f>
        <v>404650544</v>
      </c>
    </row>
    <row r="29" spans="1:23" s="177" customFormat="1" ht="6" customHeight="1">
      <c r="A29" s="229"/>
      <c r="B29" s="228"/>
      <c r="C29" s="228"/>
      <c r="D29" s="228"/>
      <c r="F29" s="178"/>
      <c r="G29" s="236"/>
      <c r="H29" s="231"/>
      <c r="I29" s="236"/>
      <c r="J29" s="231"/>
      <c r="K29" s="234"/>
      <c r="L29" s="227"/>
      <c r="M29" s="236"/>
      <c r="N29" s="231"/>
      <c r="O29" s="234"/>
      <c r="P29" s="227"/>
      <c r="Q29" s="234"/>
      <c r="R29" s="227"/>
      <c r="S29" s="234"/>
      <c r="T29" s="227"/>
      <c r="U29" s="234"/>
      <c r="V29" s="231"/>
      <c r="W29" s="236"/>
    </row>
    <row r="30" spans="1:23" s="177" customFormat="1" ht="18.600000000000001" customHeight="1" thickBot="1">
      <c r="A30" s="226" t="s">
        <v>218</v>
      </c>
      <c r="B30" s="232"/>
      <c r="C30" s="232"/>
      <c r="D30" s="232"/>
      <c r="F30" s="178"/>
      <c r="G30" s="237">
        <f>SUM(G26:G28)</f>
        <v>2000000000</v>
      </c>
      <c r="H30" s="231"/>
      <c r="I30" s="237">
        <f>SUM(I26:I28)</f>
        <v>1248938736</v>
      </c>
      <c r="J30" s="231"/>
      <c r="K30" s="237">
        <f>SUM(K26:K28)</f>
        <v>94712575</v>
      </c>
      <c r="L30" s="231"/>
      <c r="M30" s="237">
        <f>SUM(M26:M28)</f>
        <v>110350000</v>
      </c>
      <c r="N30" s="231"/>
      <c r="O30" s="237">
        <f>SUM(O26:O28)</f>
        <v>520313641</v>
      </c>
      <c r="P30" s="231"/>
      <c r="Q30" s="237">
        <f>SUM(Q26:Q28)</f>
        <v>928807</v>
      </c>
      <c r="R30" s="231"/>
      <c r="S30" s="237">
        <f>SUM(S26:S28)</f>
        <v>3975243759</v>
      </c>
      <c r="T30" s="231"/>
      <c r="U30" s="237">
        <f>SUM(U26:U28)</f>
        <v>-1594926</v>
      </c>
      <c r="V30" s="231"/>
      <c r="W30" s="237">
        <f>SUM(W26:W28)</f>
        <v>3973648833</v>
      </c>
    </row>
    <row r="31" spans="1:23" s="177" customFormat="1" ht="13.5" customHeight="1" thickTop="1">
      <c r="A31" s="226"/>
      <c r="B31" s="232"/>
      <c r="C31" s="232"/>
      <c r="D31" s="232"/>
      <c r="F31" s="178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</row>
    <row r="32" spans="1:23" s="177" customFormat="1" ht="6.6" customHeight="1">
      <c r="A32" s="226"/>
      <c r="B32" s="232"/>
      <c r="C32" s="232"/>
      <c r="D32" s="232"/>
      <c r="F32" s="178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</row>
    <row r="33" spans="1:23" s="177" customFormat="1" ht="16.5" customHeight="1">
      <c r="A33" s="226"/>
      <c r="B33" s="232"/>
      <c r="C33" s="232"/>
      <c r="D33" s="232"/>
      <c r="F33" s="178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</row>
    <row r="34" spans="1:23" ht="21.95" customHeight="1">
      <c r="A34" s="261" t="str">
        <f>+'T 7-8 (9M)'!A90</f>
        <v>หมายเหตุประกอบข้อมูลทางการเงินเป็นส่วนหนึ่งของข้อมูลทางการเงินระหว่างกาลนี้</v>
      </c>
      <c r="B34" s="261"/>
      <c r="C34" s="261"/>
      <c r="D34" s="261"/>
      <c r="E34" s="261"/>
      <c r="F34" s="261"/>
      <c r="G34" s="260"/>
      <c r="H34" s="261"/>
      <c r="I34" s="261"/>
      <c r="J34" s="261"/>
      <c r="K34" s="262"/>
      <c r="L34" s="262"/>
      <c r="M34" s="262"/>
      <c r="N34" s="262"/>
      <c r="O34" s="262"/>
      <c r="P34" s="262"/>
      <c r="Q34" s="262"/>
      <c r="R34" s="262"/>
      <c r="S34" s="262"/>
      <c r="T34" s="262"/>
      <c r="U34" s="261"/>
      <c r="V34" s="261"/>
      <c r="W34" s="263"/>
    </row>
    <row r="36" spans="1:23" ht="21.6" customHeight="1">
      <c r="Q36" s="326"/>
    </row>
    <row r="37" spans="1:23" ht="21.6" customHeight="1">
      <c r="Q37" s="326"/>
    </row>
    <row r="38" spans="1:23" ht="21.6" customHeight="1">
      <c r="Q38" s="326"/>
    </row>
    <row r="39" spans="1:23" ht="21.6" customHeight="1">
      <c r="Q39" s="326"/>
    </row>
    <row r="40" spans="1:23" ht="21.6" customHeight="1">
      <c r="Q40" s="326"/>
    </row>
  </sheetData>
  <mergeCells count="3">
    <mergeCell ref="G5:W5"/>
    <mergeCell ref="G6:S6"/>
    <mergeCell ref="M9:O9"/>
  </mergeCells>
  <pageMargins left="0.5" right="0.5" top="0.5" bottom="0.6" header="0.49" footer="0.4"/>
  <pageSetup paperSize="9" scale="92" firstPageNumber="9" orientation="landscape" useFirstPageNumber="1" horizontalDpi="1200" verticalDpi="1200" r:id="rId1"/>
  <headerFooter>
    <oddFooter>&amp;C&amp;"Times New Roman,Regular"&amp;11           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P28"/>
  <sheetViews>
    <sheetView zoomScale="85" zoomScaleNormal="85" zoomScaleSheetLayoutView="65" workbookViewId="0">
      <selection activeCell="I9" sqref="I9"/>
    </sheetView>
  </sheetViews>
  <sheetFormatPr defaultColWidth="10.42578125" defaultRowHeight="18.75"/>
  <cols>
    <col min="1" max="1" width="1.5703125" style="72" customWidth="1"/>
    <col min="2" max="3" width="1.85546875" style="72" customWidth="1"/>
    <col min="4" max="4" width="46.140625" style="72" customWidth="1"/>
    <col min="5" max="5" width="8" style="48" customWidth="1"/>
    <col min="6" max="6" width="1.140625" style="72" customWidth="1"/>
    <col min="7" max="7" width="12.85546875" style="73" customWidth="1"/>
    <col min="8" max="8" width="1" style="73" customWidth="1"/>
    <col min="9" max="9" width="12.85546875" style="73" customWidth="1"/>
    <col min="10" max="10" width="1" style="72" customWidth="1"/>
    <col min="11" max="11" width="15.85546875" style="72" customWidth="1"/>
    <col min="12" max="12" width="1" style="72" customWidth="1"/>
    <col min="13" max="13" width="12.85546875" style="74" customWidth="1"/>
    <col min="14" max="14" width="1" style="72" customWidth="1"/>
    <col min="15" max="15" width="12.85546875" style="75" customWidth="1"/>
    <col min="16" max="16384" width="10.42578125" style="72"/>
  </cols>
  <sheetData>
    <row r="1" spans="1:15" ht="21.75" customHeight="1">
      <c r="A1" s="70" t="s">
        <v>123</v>
      </c>
      <c r="B1" s="71"/>
      <c r="C1" s="71"/>
      <c r="D1" s="71"/>
    </row>
    <row r="2" spans="1:15" ht="21.75" customHeight="1">
      <c r="A2" s="70" t="s">
        <v>146</v>
      </c>
      <c r="B2" s="70"/>
      <c r="C2" s="70"/>
      <c r="D2" s="70"/>
    </row>
    <row r="3" spans="1:15" s="76" customFormat="1" ht="21.75" customHeight="1">
      <c r="A3" s="267" t="str">
        <f>'T9'!A3</f>
        <v>สำหรับงวดเก้าเดือนสิ้นสุดวันที่ 30 กันยายน พ.ศ. 2563</v>
      </c>
      <c r="B3" s="267"/>
      <c r="C3" s="267"/>
      <c r="D3" s="267"/>
      <c r="E3" s="261"/>
      <c r="F3" s="268"/>
      <c r="G3" s="269"/>
      <c r="H3" s="269"/>
      <c r="I3" s="269"/>
      <c r="J3" s="268"/>
      <c r="K3" s="268"/>
      <c r="L3" s="268"/>
      <c r="M3" s="270"/>
      <c r="N3" s="268"/>
      <c r="O3" s="271"/>
    </row>
    <row r="4" spans="1:15" ht="21.75" customHeight="1"/>
    <row r="5" spans="1:15" ht="18.75" customHeight="1">
      <c r="G5" s="355" t="s">
        <v>87</v>
      </c>
      <c r="H5" s="356"/>
      <c r="I5" s="356"/>
      <c r="J5" s="355"/>
      <c r="K5" s="356"/>
      <c r="L5" s="356"/>
      <c r="M5" s="355"/>
      <c r="N5" s="355"/>
      <c r="O5" s="355"/>
    </row>
    <row r="6" spans="1:15" ht="18.75" customHeight="1">
      <c r="G6" s="83"/>
      <c r="H6" s="83"/>
      <c r="I6" s="83"/>
      <c r="J6" s="83"/>
      <c r="K6" s="357" t="s">
        <v>90</v>
      </c>
      <c r="L6" s="357"/>
      <c r="M6" s="357"/>
      <c r="N6" s="83"/>
      <c r="O6" s="83"/>
    </row>
    <row r="7" spans="1:15" s="90" customFormat="1" ht="26.1" customHeight="1">
      <c r="A7" s="84"/>
      <c r="B7" s="84"/>
      <c r="C7" s="84"/>
      <c r="D7" s="84"/>
      <c r="E7" s="106"/>
      <c r="F7" s="84"/>
      <c r="G7" s="85" t="s">
        <v>84</v>
      </c>
      <c r="H7" s="85"/>
      <c r="I7" s="85" t="s">
        <v>97</v>
      </c>
      <c r="J7" s="86"/>
      <c r="K7" s="18" t="s">
        <v>132</v>
      </c>
      <c r="L7" s="88"/>
      <c r="M7" s="88"/>
      <c r="N7" s="86"/>
      <c r="O7" s="89"/>
    </row>
    <row r="8" spans="1:15" s="90" customFormat="1" ht="24.75" customHeight="1">
      <c r="A8" s="84"/>
      <c r="B8" s="84"/>
      <c r="C8" s="84"/>
      <c r="D8" s="84"/>
      <c r="E8" s="106"/>
      <c r="F8" s="84"/>
      <c r="G8" s="91" t="s">
        <v>85</v>
      </c>
      <c r="H8" s="91"/>
      <c r="I8" s="91" t="s">
        <v>98</v>
      </c>
      <c r="J8" s="86"/>
      <c r="K8" s="92" t="s">
        <v>131</v>
      </c>
      <c r="L8" s="93"/>
      <c r="M8" s="87" t="s">
        <v>25</v>
      </c>
      <c r="N8" s="86"/>
      <c r="O8" s="91" t="s">
        <v>33</v>
      </c>
    </row>
    <row r="9" spans="1:15" s="90" customFormat="1" ht="21.75" customHeight="1">
      <c r="A9" s="94"/>
      <c r="B9" s="95"/>
      <c r="C9" s="95"/>
      <c r="D9" s="95"/>
      <c r="E9" s="207" t="s">
        <v>1</v>
      </c>
      <c r="F9" s="95"/>
      <c r="G9" s="96" t="s">
        <v>32</v>
      </c>
      <c r="H9" s="91"/>
      <c r="I9" s="97" t="s">
        <v>32</v>
      </c>
      <c r="J9" s="86"/>
      <c r="K9" s="98" t="s">
        <v>32</v>
      </c>
      <c r="L9" s="93"/>
      <c r="M9" s="98" t="s">
        <v>32</v>
      </c>
      <c r="N9" s="86"/>
      <c r="O9" s="96" t="s">
        <v>32</v>
      </c>
    </row>
    <row r="10" spans="1:15" s="90" customFormat="1" ht="6" customHeight="1">
      <c r="A10" s="94"/>
      <c r="B10" s="95"/>
      <c r="C10" s="95"/>
      <c r="D10" s="95"/>
      <c r="E10" s="106"/>
      <c r="F10" s="95"/>
      <c r="G10" s="91"/>
      <c r="H10" s="91"/>
      <c r="I10" s="91"/>
      <c r="J10" s="86"/>
      <c r="K10" s="86"/>
      <c r="L10" s="86"/>
      <c r="M10" s="91"/>
      <c r="N10" s="86"/>
      <c r="O10" s="91"/>
    </row>
    <row r="11" spans="1:15" s="36" customFormat="1" ht="21.75" customHeight="1">
      <c r="A11" s="253" t="s">
        <v>200</v>
      </c>
      <c r="B11" s="253"/>
      <c r="C11" s="253"/>
      <c r="D11" s="253"/>
      <c r="E11" s="108"/>
      <c r="F11" s="107"/>
      <c r="G11" s="54">
        <v>1480000000</v>
      </c>
      <c r="H11" s="54"/>
      <c r="I11" s="38">
        <v>93663209</v>
      </c>
      <c r="J11" s="54"/>
      <c r="K11" s="38">
        <v>77000000</v>
      </c>
      <c r="L11" s="54"/>
      <c r="M11" s="54">
        <v>246302496</v>
      </c>
      <c r="N11" s="39"/>
      <c r="O11" s="109">
        <f>SUM(G11:M11)</f>
        <v>1896965705</v>
      </c>
    </row>
    <row r="12" spans="1:15" s="36" customFormat="1" ht="21.75" customHeight="1">
      <c r="A12" s="8" t="s">
        <v>173</v>
      </c>
      <c r="B12" s="253"/>
      <c r="C12" s="253"/>
      <c r="D12" s="253"/>
      <c r="E12" s="108"/>
      <c r="F12" s="108"/>
      <c r="G12" s="38">
        <v>0</v>
      </c>
      <c r="H12" s="38"/>
      <c r="I12" s="38">
        <v>0</v>
      </c>
      <c r="J12" s="38"/>
      <c r="K12" s="38">
        <v>13500000</v>
      </c>
      <c r="L12" s="38"/>
      <c r="M12" s="38">
        <v>-13500000</v>
      </c>
      <c r="N12" s="110"/>
      <c r="O12" s="109">
        <f t="shared" ref="O12:O14" si="0">SUM(G12:M12)</f>
        <v>0</v>
      </c>
    </row>
    <row r="13" spans="1:15" s="37" customFormat="1" ht="21.75" customHeight="1">
      <c r="A13" s="8" t="s">
        <v>172</v>
      </c>
      <c r="B13" s="253"/>
      <c r="C13" s="253"/>
      <c r="D13" s="253"/>
      <c r="E13" s="108">
        <v>21</v>
      </c>
      <c r="F13" s="107"/>
      <c r="G13" s="109">
        <v>0</v>
      </c>
      <c r="H13" s="109"/>
      <c r="I13" s="109">
        <v>0</v>
      </c>
      <c r="J13" s="238"/>
      <c r="K13" s="109">
        <v>0</v>
      </c>
      <c r="L13" s="238"/>
      <c r="M13" s="109">
        <v>-246000000</v>
      </c>
      <c r="N13" s="238"/>
      <c r="O13" s="109">
        <f t="shared" si="0"/>
        <v>-246000000</v>
      </c>
    </row>
    <row r="14" spans="1:15" s="36" customFormat="1" ht="21.75" customHeight="1">
      <c r="A14" s="8" t="s">
        <v>86</v>
      </c>
      <c r="B14" s="254"/>
      <c r="C14" s="254"/>
      <c r="D14" s="254"/>
      <c r="E14" s="108"/>
      <c r="F14" s="107"/>
      <c r="G14" s="239">
        <v>0</v>
      </c>
      <c r="H14" s="109"/>
      <c r="I14" s="239">
        <v>0</v>
      </c>
      <c r="J14" s="110"/>
      <c r="K14" s="239">
        <v>0</v>
      </c>
      <c r="L14" s="110"/>
      <c r="M14" s="239">
        <f>'T 7-8 (9M)'!M32</f>
        <v>295392075</v>
      </c>
      <c r="N14" s="110"/>
      <c r="O14" s="266">
        <f t="shared" si="0"/>
        <v>295392075</v>
      </c>
    </row>
    <row r="15" spans="1:15" s="36" customFormat="1" ht="6" customHeight="1">
      <c r="A15" s="8"/>
      <c r="B15" s="254"/>
      <c r="C15" s="254"/>
      <c r="D15" s="254"/>
      <c r="E15" s="108"/>
      <c r="F15" s="107"/>
      <c r="G15" s="109"/>
      <c r="H15" s="109"/>
      <c r="I15" s="109"/>
      <c r="J15" s="110"/>
      <c r="K15" s="110"/>
      <c r="L15" s="110"/>
      <c r="M15" s="109"/>
      <c r="N15" s="110"/>
      <c r="O15" s="109"/>
    </row>
    <row r="16" spans="1:15" s="36" customFormat="1" ht="21.75" customHeight="1" thickBot="1">
      <c r="A16" s="253" t="s">
        <v>217</v>
      </c>
      <c r="B16" s="255"/>
      <c r="C16" s="255"/>
      <c r="D16" s="255"/>
      <c r="E16" s="108"/>
      <c r="F16" s="107"/>
      <c r="G16" s="240">
        <f>SUM(G11:G14)</f>
        <v>1480000000</v>
      </c>
      <c r="H16" s="54"/>
      <c r="I16" s="240">
        <f>SUM(I11:I14)</f>
        <v>93663209</v>
      </c>
      <c r="J16" s="54"/>
      <c r="K16" s="240">
        <f>SUM(K11:K14)</f>
        <v>90500000</v>
      </c>
      <c r="L16" s="54"/>
      <c r="M16" s="240">
        <f>SUM(M11:M14)</f>
        <v>282194571</v>
      </c>
      <c r="N16" s="110"/>
      <c r="O16" s="240">
        <f>SUM(O11:O14)</f>
        <v>1946357780</v>
      </c>
    </row>
    <row r="17" spans="1:16" s="36" customFormat="1" ht="12.75" customHeight="1" thickTop="1">
      <c r="B17" s="40"/>
      <c r="C17" s="40"/>
      <c r="D17" s="40"/>
      <c r="E17" s="108"/>
      <c r="F17" s="107"/>
      <c r="G17" s="54"/>
      <c r="H17" s="54"/>
      <c r="I17" s="54"/>
      <c r="J17" s="54"/>
      <c r="K17" s="54"/>
      <c r="L17" s="54"/>
      <c r="M17" s="54"/>
      <c r="N17" s="110"/>
      <c r="O17" s="109"/>
    </row>
    <row r="18" spans="1:16" s="36" customFormat="1" ht="21.75" customHeight="1">
      <c r="A18" s="253" t="s">
        <v>201</v>
      </c>
      <c r="B18" s="253"/>
      <c r="C18" s="253"/>
      <c r="D18" s="253"/>
      <c r="E18" s="108"/>
      <c r="F18" s="107"/>
      <c r="G18" s="112">
        <v>2000000000</v>
      </c>
      <c r="H18" s="54"/>
      <c r="I18" s="112">
        <v>1248938736</v>
      </c>
      <c r="J18" s="54"/>
      <c r="K18" s="112">
        <v>110350000</v>
      </c>
      <c r="L18" s="54"/>
      <c r="M18" s="112">
        <v>351871554</v>
      </c>
      <c r="N18" s="110"/>
      <c r="O18" s="113">
        <f>SUM(G18:M18)</f>
        <v>3711160290</v>
      </c>
    </row>
    <row r="19" spans="1:16" s="36" customFormat="1" ht="21.75" customHeight="1">
      <c r="A19" s="8" t="s">
        <v>182</v>
      </c>
      <c r="B19" s="253"/>
      <c r="C19" s="253"/>
      <c r="D19" s="253"/>
      <c r="E19" s="108"/>
      <c r="F19" s="107"/>
      <c r="G19" s="112"/>
      <c r="H19" s="54"/>
      <c r="I19" s="112"/>
      <c r="J19" s="54"/>
      <c r="K19" s="112"/>
      <c r="L19" s="54"/>
      <c r="M19" s="112"/>
      <c r="N19" s="110"/>
      <c r="O19" s="112"/>
    </row>
    <row r="20" spans="1:16" s="36" customFormat="1" ht="21.75" customHeight="1">
      <c r="A20" s="8"/>
      <c r="B20" s="8" t="s">
        <v>183</v>
      </c>
      <c r="C20" s="253"/>
      <c r="D20" s="253"/>
      <c r="E20" s="108">
        <v>5</v>
      </c>
      <c r="F20" s="107"/>
      <c r="G20" s="252">
        <v>0</v>
      </c>
      <c r="H20" s="54"/>
      <c r="I20" s="252">
        <v>0</v>
      </c>
      <c r="J20" s="54"/>
      <c r="K20" s="252">
        <v>0</v>
      </c>
      <c r="L20" s="54"/>
      <c r="M20" s="252">
        <v>-2482965</v>
      </c>
      <c r="N20" s="110"/>
      <c r="O20" s="252">
        <f>SUM(G20:M20)</f>
        <v>-2482965</v>
      </c>
    </row>
    <row r="21" spans="1:16" s="36" customFormat="1" ht="6" customHeight="1">
      <c r="A21" s="8"/>
      <c r="B21" s="254"/>
      <c r="C21" s="254"/>
      <c r="D21" s="254"/>
      <c r="E21" s="107"/>
      <c r="F21" s="107"/>
      <c r="G21" s="113"/>
      <c r="H21" s="109"/>
      <c r="I21" s="113"/>
      <c r="J21" s="110"/>
      <c r="K21" s="113"/>
      <c r="L21" s="110"/>
      <c r="M21" s="113"/>
      <c r="N21" s="110"/>
      <c r="O21" s="113"/>
    </row>
    <row r="22" spans="1:16" s="36" customFormat="1" ht="21.75" customHeight="1">
      <c r="A22" s="253" t="s">
        <v>202</v>
      </c>
      <c r="B22" s="8"/>
      <c r="C22" s="253"/>
      <c r="D22" s="253"/>
      <c r="E22" s="108"/>
      <c r="F22" s="107"/>
      <c r="G22" s="112">
        <f>SUM(G18:G20)</f>
        <v>2000000000</v>
      </c>
      <c r="H22" s="54"/>
      <c r="I22" s="112">
        <f>SUM(I18:I20)</f>
        <v>1248938736</v>
      </c>
      <c r="J22" s="54"/>
      <c r="K22" s="112">
        <f>SUM(K18:K20)</f>
        <v>110350000</v>
      </c>
      <c r="L22" s="54"/>
      <c r="M22" s="112">
        <f>SUM(M18:M20)</f>
        <v>349388589</v>
      </c>
      <c r="N22" s="110"/>
      <c r="O22" s="112">
        <f>SUM(O18:O20)</f>
        <v>3708677325</v>
      </c>
    </row>
    <row r="23" spans="1:16" s="36" customFormat="1" ht="21.75" customHeight="1">
      <c r="A23" s="8" t="s">
        <v>172</v>
      </c>
      <c r="B23" s="253"/>
      <c r="C23" s="253"/>
      <c r="D23" s="253"/>
      <c r="E23" s="108">
        <v>21</v>
      </c>
      <c r="F23" s="108"/>
      <c r="G23" s="111">
        <v>0</v>
      </c>
      <c r="H23" s="38"/>
      <c r="I23" s="111">
        <v>0</v>
      </c>
      <c r="J23" s="38"/>
      <c r="K23" s="111">
        <v>0</v>
      </c>
      <c r="L23" s="38"/>
      <c r="M23" s="111">
        <v>-300000000</v>
      </c>
      <c r="N23" s="110"/>
      <c r="O23" s="113">
        <f t="shared" ref="O23:O24" si="1">SUM(G23:M23)</f>
        <v>-300000000</v>
      </c>
    </row>
    <row r="24" spans="1:16" s="36" customFormat="1" ht="21.75" customHeight="1">
      <c r="A24" s="8" t="s">
        <v>86</v>
      </c>
      <c r="B24" s="254"/>
      <c r="C24" s="254"/>
      <c r="D24" s="254"/>
      <c r="E24" s="108"/>
      <c r="F24" s="108"/>
      <c r="G24" s="141">
        <v>0</v>
      </c>
      <c r="H24" s="109"/>
      <c r="I24" s="141">
        <v>0</v>
      </c>
      <c r="J24" s="110"/>
      <c r="K24" s="242">
        <v>0</v>
      </c>
      <c r="L24" s="110"/>
      <c r="M24" s="141">
        <f>'T 7-8 (9M)'!K68</f>
        <v>314835232</v>
      </c>
      <c r="N24" s="110"/>
      <c r="O24" s="141">
        <f t="shared" si="1"/>
        <v>314835232</v>
      </c>
    </row>
    <row r="25" spans="1:16" s="36" customFormat="1" ht="6" customHeight="1">
      <c r="A25" s="8"/>
      <c r="B25" s="254"/>
      <c r="C25" s="254"/>
      <c r="D25" s="254"/>
      <c r="E25" s="107"/>
      <c r="F25" s="107"/>
      <c r="G25" s="113"/>
      <c r="H25" s="109"/>
      <c r="I25" s="113"/>
      <c r="J25" s="110"/>
      <c r="K25" s="113"/>
      <c r="L25" s="110"/>
      <c r="M25" s="113"/>
      <c r="N25" s="110"/>
      <c r="O25" s="113"/>
    </row>
    <row r="26" spans="1:16" s="76" customFormat="1" ht="22.5" customHeight="1" thickBot="1">
      <c r="A26" s="253" t="s">
        <v>218</v>
      </c>
      <c r="B26" s="255"/>
      <c r="C26" s="255"/>
      <c r="D26" s="255"/>
      <c r="E26" s="107"/>
      <c r="F26" s="95"/>
      <c r="G26" s="241">
        <f>SUM(G22:G24)</f>
        <v>2000000000</v>
      </c>
      <c r="H26" s="100"/>
      <c r="I26" s="241">
        <f>SUM(I22:I24)</f>
        <v>1248938736</v>
      </c>
      <c r="J26" s="101"/>
      <c r="K26" s="241">
        <f>SUM(K22:K24)</f>
        <v>110350000</v>
      </c>
      <c r="L26" s="101"/>
      <c r="M26" s="241">
        <f>SUM(M22:M24)</f>
        <v>364223821</v>
      </c>
      <c r="N26" s="101"/>
      <c r="O26" s="241">
        <f>SUM(O22:O24)</f>
        <v>3723512557</v>
      </c>
      <c r="P26" s="321"/>
    </row>
    <row r="27" spans="1:16" s="76" customFormat="1" ht="11.25" customHeight="1" thickTop="1">
      <c r="A27" s="99"/>
      <c r="B27" s="84"/>
      <c r="C27" s="84"/>
      <c r="D27" s="84"/>
      <c r="E27" s="107"/>
      <c r="F27" s="95"/>
      <c r="G27" s="100"/>
      <c r="H27" s="100"/>
      <c r="I27" s="100"/>
      <c r="J27" s="101"/>
      <c r="K27" s="101"/>
      <c r="L27" s="101"/>
      <c r="M27" s="100"/>
      <c r="N27" s="101"/>
      <c r="O27" s="100"/>
    </row>
    <row r="28" spans="1:16" s="76" customFormat="1" ht="21.95" customHeight="1">
      <c r="A28" s="102" t="str">
        <f>'T2-4'!A91</f>
        <v>หมายเหตุประกอบข้อมูลทางการเงินเป็นส่วนหนึ่งของข้อมูลทางการเงินระหว่างกาลนี้</v>
      </c>
      <c r="B28" s="77"/>
      <c r="C28" s="77"/>
      <c r="D28" s="77"/>
      <c r="E28" s="42"/>
      <c r="F28" s="77"/>
      <c r="G28" s="78"/>
      <c r="H28" s="79"/>
      <c r="I28" s="79"/>
      <c r="J28" s="77"/>
      <c r="K28" s="80"/>
      <c r="L28" s="80"/>
      <c r="M28" s="81"/>
      <c r="N28" s="77"/>
      <c r="O28" s="82"/>
    </row>
  </sheetData>
  <mergeCells count="2">
    <mergeCell ref="G5:O5"/>
    <mergeCell ref="K6:M6"/>
  </mergeCells>
  <pageMargins left="1" right="1" top="0.5" bottom="0.6" header="0.49" footer="0.4"/>
  <pageSetup paperSize="9" firstPageNumber="1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CCC"/>
  </sheetPr>
  <dimension ref="A1:K141"/>
  <sheetViews>
    <sheetView tabSelected="1" zoomScaleNormal="100" zoomScaleSheetLayoutView="100" workbookViewId="0">
      <selection activeCell="B7" sqref="B7"/>
    </sheetView>
  </sheetViews>
  <sheetFormatPr defaultColWidth="0.85546875" defaultRowHeight="18" customHeight="1"/>
  <cols>
    <col min="1" max="1" width="1.42578125" style="332" customWidth="1"/>
    <col min="2" max="2" width="35.28515625" style="332" customWidth="1"/>
    <col min="3" max="3" width="8" style="332" bestFit="1" customWidth="1"/>
    <col min="4" max="4" width="0.85546875" style="332" customWidth="1"/>
    <col min="5" max="5" width="13.7109375" style="170" bestFit="1" customWidth="1"/>
    <col min="6" max="6" width="0.85546875" style="170" customWidth="1"/>
    <col min="7" max="7" width="13.7109375" style="170" bestFit="1" customWidth="1"/>
    <col min="8" max="8" width="0.85546875" style="170" customWidth="1"/>
    <col min="9" max="9" width="13.7109375" style="170" bestFit="1" customWidth="1"/>
    <col min="10" max="10" width="0.85546875" style="170" customWidth="1"/>
    <col min="11" max="11" width="13.7109375" style="170" bestFit="1" customWidth="1"/>
    <col min="12" max="100" width="3.7109375" style="332" customWidth="1"/>
    <col min="101" max="16384" width="0.85546875" style="332"/>
  </cols>
  <sheetData>
    <row r="1" spans="1:11" s="2" customFormat="1" ht="18.75">
      <c r="A1" s="275" t="s">
        <v>123</v>
      </c>
      <c r="E1" s="25"/>
      <c r="F1" s="25"/>
      <c r="G1" s="25"/>
      <c r="H1" s="25"/>
      <c r="I1" s="25"/>
      <c r="J1" s="25"/>
      <c r="K1" s="25"/>
    </row>
    <row r="2" spans="1:11" s="2" customFormat="1" ht="18" customHeight="1">
      <c r="A2" s="275" t="s">
        <v>138</v>
      </c>
      <c r="B2" s="275"/>
      <c r="C2" s="275"/>
      <c r="E2" s="25"/>
      <c r="F2" s="25"/>
      <c r="G2" s="25"/>
      <c r="H2" s="25"/>
      <c r="I2" s="25"/>
      <c r="J2" s="25"/>
      <c r="K2" s="25"/>
    </row>
    <row r="3" spans="1:11" s="2" customFormat="1" ht="18" customHeight="1">
      <c r="A3" s="276" t="str">
        <f>'T10'!A3</f>
        <v>สำหรับงวดเก้าเดือนสิ้นสุดวันที่ 30 กันยายน พ.ศ. 2563</v>
      </c>
      <c r="B3" s="276"/>
      <c r="C3" s="276"/>
      <c r="D3" s="277"/>
      <c r="E3" s="278"/>
      <c r="F3" s="278"/>
      <c r="G3" s="278"/>
      <c r="H3" s="278"/>
      <c r="I3" s="278"/>
      <c r="J3" s="278"/>
      <c r="K3" s="278"/>
    </row>
    <row r="4" spans="1:11" ht="11.25" customHeight="1">
      <c r="A4" s="279"/>
      <c r="B4" s="279"/>
      <c r="C4" s="279"/>
      <c r="D4" s="280"/>
      <c r="E4" s="217"/>
      <c r="F4" s="217"/>
      <c r="G4" s="217"/>
      <c r="H4" s="217"/>
      <c r="I4" s="217"/>
      <c r="J4" s="217"/>
      <c r="K4" s="217"/>
    </row>
    <row r="5" spans="1:11" ht="17.100000000000001" customHeight="1">
      <c r="A5" s="279"/>
      <c r="B5" s="279"/>
      <c r="C5" s="279"/>
      <c r="D5" s="280"/>
      <c r="E5" s="358" t="s">
        <v>55</v>
      </c>
      <c r="F5" s="358"/>
      <c r="G5" s="358"/>
      <c r="H5" s="209"/>
      <c r="I5" s="358" t="s">
        <v>67</v>
      </c>
      <c r="J5" s="358"/>
      <c r="K5" s="358"/>
    </row>
    <row r="6" spans="1:11" ht="17.100000000000001" customHeight="1">
      <c r="A6" s="279"/>
      <c r="B6" s="279"/>
      <c r="C6" s="279"/>
      <c r="D6" s="280"/>
      <c r="E6" s="209" t="s">
        <v>56</v>
      </c>
      <c r="G6" s="209" t="s">
        <v>56</v>
      </c>
      <c r="I6" s="209" t="s">
        <v>56</v>
      </c>
      <c r="K6" s="209" t="s">
        <v>56</v>
      </c>
    </row>
    <row r="7" spans="1:11" ht="17.100000000000001" customHeight="1">
      <c r="A7" s="279"/>
      <c r="B7" s="279"/>
      <c r="C7" s="279"/>
      <c r="D7" s="280"/>
      <c r="E7" s="209" t="s">
        <v>216</v>
      </c>
      <c r="F7" s="209"/>
      <c r="G7" s="209" t="s">
        <v>216</v>
      </c>
      <c r="H7" s="214"/>
      <c r="I7" s="209" t="s">
        <v>216</v>
      </c>
      <c r="J7" s="209"/>
      <c r="K7" s="209" t="s">
        <v>216</v>
      </c>
    </row>
    <row r="8" spans="1:11" ht="17.100000000000001" customHeight="1">
      <c r="A8" s="279"/>
      <c r="B8" s="279"/>
      <c r="C8" s="279"/>
      <c r="D8" s="280"/>
      <c r="E8" s="209" t="s">
        <v>141</v>
      </c>
      <c r="F8" s="209"/>
      <c r="G8" s="209" t="s">
        <v>122</v>
      </c>
      <c r="H8" s="281"/>
      <c r="I8" s="209" t="s">
        <v>141</v>
      </c>
      <c r="J8" s="209"/>
      <c r="K8" s="209" t="s">
        <v>122</v>
      </c>
    </row>
    <row r="9" spans="1:11" ht="17.100000000000001" customHeight="1">
      <c r="A9" s="282"/>
      <c r="B9" s="282"/>
      <c r="C9" s="283" t="s">
        <v>1</v>
      </c>
      <c r="D9" s="284"/>
      <c r="E9" s="285" t="s">
        <v>2</v>
      </c>
      <c r="F9" s="286"/>
      <c r="G9" s="285" t="s">
        <v>2</v>
      </c>
      <c r="H9" s="209"/>
      <c r="I9" s="285" t="s">
        <v>2</v>
      </c>
      <c r="J9" s="286"/>
      <c r="K9" s="285" t="s">
        <v>2</v>
      </c>
    </row>
    <row r="10" spans="1:11" ht="17.45" customHeight="1">
      <c r="A10" s="287" t="s">
        <v>40</v>
      </c>
      <c r="B10" s="328"/>
      <c r="C10" s="328"/>
      <c r="E10" s="225"/>
      <c r="I10" s="225"/>
    </row>
    <row r="11" spans="1:11" ht="17.45" customHeight="1">
      <c r="A11" s="328" t="s">
        <v>74</v>
      </c>
      <c r="B11" s="328"/>
      <c r="C11" s="328"/>
      <c r="E11" s="337">
        <f>'T 7-8 (9M)'!G29</f>
        <v>495987488</v>
      </c>
      <c r="F11" s="331"/>
      <c r="G11" s="336">
        <f>'T 7-8 (9M)'!I29</f>
        <v>317147892</v>
      </c>
      <c r="H11" s="247"/>
      <c r="I11" s="337">
        <f>'T 7-8 (9M)'!K29</f>
        <v>388706162</v>
      </c>
      <c r="J11" s="247"/>
      <c r="K11" s="336">
        <f>'T 7-8 (9M)'!M29</f>
        <v>351876726</v>
      </c>
    </row>
    <row r="12" spans="1:11" ht="17.45" customHeight="1">
      <c r="A12" s="328" t="s">
        <v>110</v>
      </c>
      <c r="B12" s="328"/>
      <c r="C12" s="328"/>
      <c r="E12" s="337"/>
      <c r="F12" s="331"/>
      <c r="G12" s="336"/>
      <c r="H12" s="331"/>
      <c r="I12" s="337"/>
      <c r="J12" s="331"/>
      <c r="K12" s="336"/>
    </row>
    <row r="13" spans="1:11" ht="17.45" customHeight="1">
      <c r="A13" s="328"/>
      <c r="B13" s="328" t="s">
        <v>134</v>
      </c>
      <c r="C13" s="328"/>
      <c r="E13" s="337"/>
      <c r="F13" s="331"/>
      <c r="G13" s="336"/>
      <c r="H13" s="331"/>
      <c r="I13" s="337"/>
      <c r="J13" s="331"/>
      <c r="K13" s="336"/>
    </row>
    <row r="14" spans="1:11" ht="17.45" customHeight="1">
      <c r="A14" s="328"/>
      <c r="B14" s="328" t="s">
        <v>135</v>
      </c>
      <c r="C14" s="339">
        <v>12</v>
      </c>
      <c r="E14" s="337">
        <v>0</v>
      </c>
      <c r="F14" s="331"/>
      <c r="G14" s="336">
        <v>0</v>
      </c>
      <c r="H14" s="331"/>
      <c r="I14" s="337">
        <v>3175900</v>
      </c>
      <c r="J14" s="331"/>
      <c r="K14" s="336">
        <v>3728097</v>
      </c>
    </row>
    <row r="15" spans="1:11" ht="17.45" customHeight="1">
      <c r="A15" s="335"/>
      <c r="B15" s="335" t="s">
        <v>121</v>
      </c>
      <c r="C15" s="339">
        <v>13</v>
      </c>
      <c r="E15" s="337">
        <v>101822238</v>
      </c>
      <c r="F15" s="331"/>
      <c r="G15" s="336">
        <v>126185756</v>
      </c>
      <c r="H15" s="247"/>
      <c r="I15" s="337">
        <v>60246139</v>
      </c>
      <c r="J15" s="247"/>
      <c r="K15" s="336">
        <v>64115146</v>
      </c>
    </row>
    <row r="16" spans="1:11" ht="17.45" customHeight="1">
      <c r="A16" s="335"/>
      <c r="B16" s="335" t="s">
        <v>185</v>
      </c>
      <c r="C16" s="339">
        <v>14</v>
      </c>
      <c r="E16" s="337">
        <v>36745034</v>
      </c>
      <c r="F16" s="331"/>
      <c r="G16" s="336">
        <v>0</v>
      </c>
      <c r="H16" s="331"/>
      <c r="I16" s="337">
        <v>11931296</v>
      </c>
      <c r="J16" s="331"/>
      <c r="K16" s="336">
        <v>0</v>
      </c>
    </row>
    <row r="17" spans="1:11" ht="17.45" customHeight="1">
      <c r="A17" s="335"/>
      <c r="B17" s="335" t="s">
        <v>240</v>
      </c>
      <c r="C17" s="339"/>
      <c r="E17" s="337"/>
      <c r="F17" s="331"/>
      <c r="G17" s="336"/>
      <c r="H17" s="331"/>
      <c r="I17" s="337"/>
      <c r="J17" s="331"/>
      <c r="K17" s="336"/>
    </row>
    <row r="18" spans="1:11" ht="17.45" customHeight="1">
      <c r="A18" s="335"/>
      <c r="B18" s="335" t="s">
        <v>241</v>
      </c>
      <c r="C18" s="339">
        <v>5</v>
      </c>
      <c r="E18" s="337">
        <v>-645156</v>
      </c>
      <c r="F18" s="331"/>
      <c r="G18" s="336">
        <v>0</v>
      </c>
      <c r="H18" s="331"/>
      <c r="I18" s="337">
        <v>0</v>
      </c>
      <c r="J18" s="331"/>
      <c r="K18" s="336">
        <v>0</v>
      </c>
    </row>
    <row r="19" spans="1:11" ht="17.45" customHeight="1">
      <c r="A19" s="328"/>
      <c r="B19" s="328" t="s">
        <v>41</v>
      </c>
      <c r="C19" s="339">
        <v>13</v>
      </c>
      <c r="E19" s="337">
        <v>8348807</v>
      </c>
      <c r="F19" s="214"/>
      <c r="G19" s="336">
        <v>10609858</v>
      </c>
      <c r="H19" s="214"/>
      <c r="I19" s="337">
        <v>5540722</v>
      </c>
      <c r="J19" s="214"/>
      <c r="K19" s="336">
        <v>7235386</v>
      </c>
    </row>
    <row r="20" spans="1:11" s="280" customFormat="1" ht="17.45" customHeight="1">
      <c r="A20" s="335"/>
      <c r="B20" s="328" t="s">
        <v>174</v>
      </c>
      <c r="C20" s="339"/>
      <c r="D20" s="214"/>
      <c r="E20" s="337">
        <v>0</v>
      </c>
      <c r="F20" s="331"/>
      <c r="G20" s="336">
        <v>11551213</v>
      </c>
      <c r="H20" s="247"/>
      <c r="I20" s="337" t="s">
        <v>233</v>
      </c>
      <c r="J20" s="247"/>
      <c r="K20" s="336">
        <v>0</v>
      </c>
    </row>
    <row r="21" spans="1:11" ht="17.45" customHeight="1">
      <c r="A21" s="328"/>
      <c r="B21" s="328" t="s">
        <v>184</v>
      </c>
      <c r="C21" s="339"/>
      <c r="E21" s="337">
        <v>12648624</v>
      </c>
      <c r="F21" s="331"/>
      <c r="G21" s="336">
        <v>0</v>
      </c>
      <c r="H21" s="247"/>
      <c r="I21" s="337">
        <v>12627871</v>
      </c>
      <c r="J21" s="247"/>
      <c r="K21" s="336">
        <v>0</v>
      </c>
    </row>
    <row r="22" spans="1:11" s="280" customFormat="1" ht="17.45" customHeight="1">
      <c r="A22" s="335"/>
      <c r="B22" s="335" t="s">
        <v>193</v>
      </c>
      <c r="C22" s="339"/>
      <c r="D22" s="214"/>
      <c r="E22" s="337">
        <v>0</v>
      </c>
      <c r="F22" s="331"/>
      <c r="G22" s="336">
        <v>-13421255</v>
      </c>
      <c r="H22" s="247"/>
      <c r="I22" s="337" t="s">
        <v>233</v>
      </c>
      <c r="J22" s="247"/>
      <c r="K22" s="336">
        <v>-13043552</v>
      </c>
    </row>
    <row r="23" spans="1:11" ht="17.45" customHeight="1">
      <c r="A23" s="335"/>
      <c r="B23" s="243" t="s">
        <v>192</v>
      </c>
      <c r="C23" s="339">
        <v>10</v>
      </c>
      <c r="E23" s="337">
        <v>969309</v>
      </c>
      <c r="F23" s="331"/>
      <c r="G23" s="336">
        <v>-1486396</v>
      </c>
      <c r="H23" s="247"/>
      <c r="I23" s="337">
        <v>1015469</v>
      </c>
      <c r="J23" s="247"/>
      <c r="K23" s="336">
        <v>-3071102</v>
      </c>
    </row>
    <row r="24" spans="1:11" ht="17.45" customHeight="1">
      <c r="A24" s="335"/>
      <c r="B24" s="335" t="s">
        <v>204</v>
      </c>
      <c r="C24" s="339">
        <v>10</v>
      </c>
      <c r="E24" s="337">
        <v>-8618283</v>
      </c>
      <c r="F24" s="331"/>
      <c r="G24" s="336">
        <v>-3008634</v>
      </c>
      <c r="H24" s="247"/>
      <c r="I24" s="337">
        <v>95860</v>
      </c>
      <c r="J24" s="247"/>
      <c r="K24" s="336">
        <v>-3270426</v>
      </c>
    </row>
    <row r="25" spans="1:11" ht="17.45" customHeight="1">
      <c r="A25" s="335"/>
      <c r="B25" s="335" t="s">
        <v>232</v>
      </c>
      <c r="C25" s="339">
        <v>10</v>
      </c>
      <c r="E25" s="337">
        <v>84643</v>
      </c>
      <c r="F25" s="331"/>
      <c r="G25" s="336">
        <v>0</v>
      </c>
      <c r="H25" s="247"/>
      <c r="I25" s="337">
        <v>0</v>
      </c>
      <c r="J25" s="247"/>
      <c r="K25" s="336">
        <v>0</v>
      </c>
    </row>
    <row r="26" spans="1:11" ht="17.45" customHeight="1">
      <c r="A26" s="335"/>
      <c r="B26" s="244" t="s">
        <v>235</v>
      </c>
      <c r="C26" s="339"/>
      <c r="E26" s="337">
        <v>-27356</v>
      </c>
      <c r="F26" s="331"/>
      <c r="G26" s="336">
        <v>1330610</v>
      </c>
      <c r="H26" s="247"/>
      <c r="I26" s="337">
        <v>-27347</v>
      </c>
      <c r="J26" s="247"/>
      <c r="K26" s="336">
        <v>-865745</v>
      </c>
    </row>
    <row r="27" spans="1:11" ht="17.45" customHeight="1">
      <c r="A27" s="335"/>
      <c r="B27" s="335" t="s">
        <v>116</v>
      </c>
      <c r="C27" s="339"/>
      <c r="E27" s="337">
        <v>40034</v>
      </c>
      <c r="F27" s="331"/>
      <c r="G27" s="336">
        <v>20153</v>
      </c>
      <c r="H27" s="247"/>
      <c r="I27" s="337">
        <v>4418</v>
      </c>
      <c r="J27" s="247"/>
      <c r="K27" s="336">
        <v>20150</v>
      </c>
    </row>
    <row r="28" spans="1:11" ht="17.45" customHeight="1">
      <c r="A28" s="335"/>
      <c r="B28" s="335" t="s">
        <v>54</v>
      </c>
      <c r="C28" s="339">
        <v>18</v>
      </c>
      <c r="E28" s="337">
        <v>3435280</v>
      </c>
      <c r="F28" s="331"/>
      <c r="G28" s="336">
        <v>14589685</v>
      </c>
      <c r="H28" s="247"/>
      <c r="I28" s="337">
        <v>1963913</v>
      </c>
      <c r="J28" s="247"/>
      <c r="K28" s="336">
        <v>9864742</v>
      </c>
    </row>
    <row r="29" spans="1:11" ht="17.45" customHeight="1">
      <c r="A29" s="335"/>
      <c r="B29" s="335" t="s">
        <v>189</v>
      </c>
      <c r="C29" s="339"/>
      <c r="E29" s="337">
        <v>0</v>
      </c>
      <c r="F29" s="331"/>
      <c r="G29" s="336">
        <v>0</v>
      </c>
      <c r="H29" s="331"/>
      <c r="I29" s="337">
        <v>-7534261</v>
      </c>
      <c r="J29" s="331"/>
      <c r="K29" s="336">
        <v>0</v>
      </c>
    </row>
    <row r="30" spans="1:11" ht="17.45" customHeight="1">
      <c r="A30" s="335"/>
      <c r="B30" s="335" t="s">
        <v>190</v>
      </c>
      <c r="C30" s="339"/>
      <c r="E30" s="337">
        <v>347760</v>
      </c>
      <c r="F30" s="331"/>
      <c r="G30" s="336">
        <v>0</v>
      </c>
      <c r="H30" s="331"/>
      <c r="I30" s="337">
        <v>173880</v>
      </c>
      <c r="J30" s="331"/>
      <c r="K30" s="336">
        <v>0</v>
      </c>
    </row>
    <row r="31" spans="1:11" ht="17.45" customHeight="1">
      <c r="A31" s="335"/>
      <c r="B31" s="335" t="s">
        <v>231</v>
      </c>
      <c r="C31" s="339">
        <v>5</v>
      </c>
      <c r="E31" s="337">
        <v>818162</v>
      </c>
      <c r="F31" s="331"/>
      <c r="G31" s="336">
        <v>0</v>
      </c>
      <c r="H31" s="331"/>
      <c r="I31" s="337" t="s">
        <v>233</v>
      </c>
      <c r="J31" s="331"/>
      <c r="K31" s="336">
        <v>0</v>
      </c>
    </row>
    <row r="32" spans="1:11" ht="17.45" customHeight="1">
      <c r="A32" s="335"/>
      <c r="B32" s="335" t="s">
        <v>191</v>
      </c>
      <c r="C32" s="339"/>
      <c r="E32" s="337">
        <v>-2840159</v>
      </c>
      <c r="F32" s="331"/>
      <c r="G32" s="336">
        <v>-726107</v>
      </c>
      <c r="H32" s="247"/>
      <c r="I32" s="337">
        <v>-13149240</v>
      </c>
      <c r="J32" s="247"/>
      <c r="K32" s="336">
        <v>-3907372</v>
      </c>
    </row>
    <row r="33" spans="1:11" ht="17.45" customHeight="1">
      <c r="A33" s="335"/>
      <c r="B33" s="335" t="s">
        <v>170</v>
      </c>
      <c r="C33" s="339"/>
      <c r="E33" s="337">
        <v>0</v>
      </c>
      <c r="F33" s="331"/>
      <c r="G33" s="336">
        <v>0</v>
      </c>
      <c r="H33" s="247"/>
      <c r="I33" s="337" t="s">
        <v>233</v>
      </c>
      <c r="J33" s="247"/>
      <c r="K33" s="336">
        <v>-65785029</v>
      </c>
    </row>
    <row r="34" spans="1:11" ht="17.45" customHeight="1">
      <c r="A34" s="335"/>
      <c r="B34" s="335" t="s">
        <v>30</v>
      </c>
      <c r="C34" s="339"/>
      <c r="E34" s="337">
        <v>11632346</v>
      </c>
      <c r="F34" s="331"/>
      <c r="G34" s="336">
        <v>22104255</v>
      </c>
      <c r="H34" s="247"/>
      <c r="I34" s="337">
        <v>6605771</v>
      </c>
      <c r="J34" s="247"/>
      <c r="K34" s="336">
        <v>14844191</v>
      </c>
    </row>
    <row r="35" spans="1:11" ht="17.45" customHeight="1">
      <c r="A35" s="335"/>
      <c r="B35" s="335" t="s">
        <v>207</v>
      </c>
      <c r="C35" s="339"/>
      <c r="E35" s="337">
        <v>6883466</v>
      </c>
      <c r="F35" s="331"/>
      <c r="G35" s="336">
        <v>-1679032</v>
      </c>
      <c r="H35" s="247"/>
      <c r="I35" s="337">
        <v>-4633276</v>
      </c>
      <c r="J35" s="247"/>
      <c r="K35" s="336">
        <v>3729902</v>
      </c>
    </row>
    <row r="36" spans="1:11" ht="17.45" customHeight="1">
      <c r="A36" s="335"/>
      <c r="B36" s="335" t="s">
        <v>43</v>
      </c>
      <c r="C36" s="328"/>
      <c r="E36" s="337"/>
      <c r="F36" s="331"/>
      <c r="G36" s="336"/>
      <c r="H36" s="331"/>
      <c r="I36" s="337"/>
      <c r="J36" s="331"/>
      <c r="K36" s="336"/>
    </row>
    <row r="37" spans="1:11" ht="17.45" customHeight="1">
      <c r="A37" s="335"/>
      <c r="B37" s="329" t="s">
        <v>44</v>
      </c>
      <c r="C37" s="328"/>
      <c r="E37" s="337">
        <v>-127295878</v>
      </c>
      <c r="F37" s="331"/>
      <c r="G37" s="336">
        <v>-12752939</v>
      </c>
      <c r="H37" s="247"/>
      <c r="I37" s="337">
        <v>-89004422</v>
      </c>
      <c r="J37" s="247"/>
      <c r="K37" s="336">
        <v>-56986973</v>
      </c>
    </row>
    <row r="38" spans="1:11" ht="17.45" customHeight="1">
      <c r="A38" s="335"/>
      <c r="B38" s="329" t="s">
        <v>45</v>
      </c>
      <c r="C38" s="328"/>
      <c r="E38" s="337">
        <v>-103881467</v>
      </c>
      <c r="F38" s="331"/>
      <c r="G38" s="336">
        <v>1656485</v>
      </c>
      <c r="H38" s="247"/>
      <c r="I38" s="337">
        <v>-69666975</v>
      </c>
      <c r="J38" s="247"/>
      <c r="K38" s="336">
        <v>33826671</v>
      </c>
    </row>
    <row r="39" spans="1:11" ht="17.45" customHeight="1">
      <c r="A39" s="335"/>
      <c r="B39" s="328" t="s">
        <v>46</v>
      </c>
      <c r="E39" s="337">
        <v>-4665932</v>
      </c>
      <c r="F39" s="331"/>
      <c r="G39" s="336">
        <v>-6794769</v>
      </c>
      <c r="H39" s="247"/>
      <c r="I39" s="337">
        <v>-239026</v>
      </c>
      <c r="J39" s="247"/>
      <c r="K39" s="336">
        <v>122960</v>
      </c>
    </row>
    <row r="40" spans="1:11" ht="17.45" customHeight="1">
      <c r="A40" s="335"/>
      <c r="B40" s="329" t="s">
        <v>47</v>
      </c>
      <c r="C40" s="328"/>
      <c r="E40" s="337">
        <v>-2741191</v>
      </c>
      <c r="F40" s="331"/>
      <c r="G40" s="336">
        <v>-1567806</v>
      </c>
      <c r="H40" s="247"/>
      <c r="I40" s="337">
        <v>-393385</v>
      </c>
      <c r="J40" s="247"/>
      <c r="K40" s="336">
        <v>1099500</v>
      </c>
    </row>
    <row r="41" spans="1:11" ht="17.45" customHeight="1">
      <c r="A41" s="335"/>
      <c r="B41" s="245" t="s">
        <v>48</v>
      </c>
      <c r="C41" s="328"/>
      <c r="E41" s="337">
        <v>55208493</v>
      </c>
      <c r="F41" s="214"/>
      <c r="G41" s="336">
        <v>-21478644</v>
      </c>
      <c r="H41" s="274"/>
      <c r="I41" s="337">
        <v>28604875</v>
      </c>
      <c r="J41" s="247"/>
      <c r="K41" s="336">
        <v>-24703510</v>
      </c>
    </row>
    <row r="42" spans="1:11" ht="17.45" customHeight="1">
      <c r="A42" s="328"/>
      <c r="B42" s="329" t="s">
        <v>49</v>
      </c>
      <c r="C42" s="328"/>
      <c r="E42" s="258">
        <v>-3653117</v>
      </c>
      <c r="F42" s="331"/>
      <c r="G42" s="248">
        <v>-435205</v>
      </c>
      <c r="H42" s="247"/>
      <c r="I42" s="258">
        <v>-3325234</v>
      </c>
      <c r="J42" s="247"/>
      <c r="K42" s="248">
        <v>703559</v>
      </c>
    </row>
    <row r="43" spans="1:11" ht="5.45" customHeight="1">
      <c r="A43" s="328"/>
      <c r="B43" s="329"/>
      <c r="C43" s="328"/>
      <c r="D43" s="336"/>
      <c r="E43" s="334"/>
      <c r="F43" s="331"/>
      <c r="G43" s="214"/>
      <c r="H43" s="331"/>
      <c r="I43" s="334"/>
      <c r="J43" s="331"/>
      <c r="K43" s="214"/>
    </row>
    <row r="44" spans="1:11" ht="17.45" customHeight="1">
      <c r="A44" s="328" t="s">
        <v>50</v>
      </c>
      <c r="B44" s="328"/>
      <c r="C44" s="339"/>
      <c r="D44" s="336"/>
      <c r="E44" s="337">
        <f>SUM(E11:E42)</f>
        <v>480603145</v>
      </c>
      <c r="F44" s="336"/>
      <c r="G44" s="336">
        <f>SUM(G11:G42)</f>
        <v>441845120</v>
      </c>
      <c r="H44" s="336"/>
      <c r="I44" s="337">
        <f>SUM(I11:I42)</f>
        <v>332719110</v>
      </c>
      <c r="J44" s="336"/>
      <c r="K44" s="336">
        <f>SUM(K11:K42)</f>
        <v>319533321</v>
      </c>
    </row>
    <row r="45" spans="1:11" s="280" customFormat="1" ht="17.45" customHeight="1">
      <c r="A45" s="328" t="s">
        <v>175</v>
      </c>
      <c r="B45" s="328"/>
      <c r="C45" s="339">
        <v>18</v>
      </c>
      <c r="D45" s="332"/>
      <c r="E45" s="337">
        <v>-123839</v>
      </c>
      <c r="F45" s="336"/>
      <c r="G45" s="336">
        <v>-206400</v>
      </c>
      <c r="H45" s="336"/>
      <c r="I45" s="337">
        <v>0</v>
      </c>
      <c r="J45" s="336"/>
      <c r="K45" s="336">
        <v>0</v>
      </c>
    </row>
    <row r="46" spans="1:11" s="280" customFormat="1" ht="17.45" customHeight="1">
      <c r="A46" s="246" t="s">
        <v>176</v>
      </c>
      <c r="B46" s="328"/>
      <c r="C46" s="328"/>
      <c r="D46" s="332"/>
      <c r="E46" s="337">
        <v>-12783194</v>
      </c>
      <c r="F46" s="331"/>
      <c r="G46" s="336">
        <v>-21986368</v>
      </c>
      <c r="H46" s="247"/>
      <c r="I46" s="337">
        <v>-6605771</v>
      </c>
      <c r="J46" s="247"/>
      <c r="K46" s="336">
        <v>-14086002</v>
      </c>
    </row>
    <row r="47" spans="1:11" s="280" customFormat="1" ht="17.45" customHeight="1">
      <c r="A47" s="328" t="s">
        <v>177</v>
      </c>
      <c r="B47" s="328"/>
      <c r="C47" s="328"/>
      <c r="D47" s="332"/>
      <c r="E47" s="221">
        <v>-90902422</v>
      </c>
      <c r="F47" s="214"/>
      <c r="G47" s="213">
        <v>-89881407</v>
      </c>
      <c r="H47" s="214"/>
      <c r="I47" s="221">
        <v>-70156943</v>
      </c>
      <c r="J47" s="214"/>
      <c r="K47" s="213">
        <v>-76714894</v>
      </c>
    </row>
    <row r="48" spans="1:11" s="280" customFormat="1" ht="5.45" customHeight="1">
      <c r="A48" s="328"/>
      <c r="B48" s="328"/>
      <c r="C48" s="328"/>
      <c r="D48" s="214"/>
      <c r="E48" s="334"/>
      <c r="F48" s="331"/>
      <c r="G48" s="214"/>
      <c r="H48" s="331"/>
      <c r="I48" s="334"/>
      <c r="J48" s="331"/>
      <c r="K48" s="214"/>
    </row>
    <row r="49" spans="1:11" s="280" customFormat="1" ht="17.45" customHeight="1">
      <c r="A49" s="328" t="s">
        <v>139</v>
      </c>
      <c r="B49" s="328"/>
      <c r="C49" s="328"/>
      <c r="D49" s="214"/>
      <c r="E49" s="221">
        <f>SUM(E44:E47)</f>
        <v>376793690</v>
      </c>
      <c r="F49" s="214"/>
      <c r="G49" s="213">
        <f>SUM(G44:G47)</f>
        <v>329770945</v>
      </c>
      <c r="H49" s="214"/>
      <c r="I49" s="221">
        <f>SUM(I44:I47)</f>
        <v>255956396</v>
      </c>
      <c r="J49" s="214"/>
      <c r="K49" s="213">
        <f>SUM(K44:K47)</f>
        <v>228732425</v>
      </c>
    </row>
    <row r="50" spans="1:11" s="280" customFormat="1" ht="5.25" customHeight="1">
      <c r="A50" s="328"/>
      <c r="B50" s="328"/>
      <c r="C50" s="328"/>
      <c r="D50" s="214"/>
      <c r="E50" s="214"/>
      <c r="F50" s="214"/>
      <c r="G50" s="214"/>
      <c r="H50" s="214"/>
      <c r="I50" s="214"/>
      <c r="J50" s="214"/>
      <c r="K50" s="214"/>
    </row>
    <row r="51" spans="1:11" s="280" customFormat="1" ht="21.95" customHeight="1">
      <c r="A51" s="307" t="str">
        <f>'T2-4'!A47</f>
        <v>หมายเหตุประกอบข้อมูลทางการเงินเป็นส่วนหนึ่งของข้อมูลทางการเงินระหว่างกาลนี้</v>
      </c>
      <c r="B51" s="345"/>
      <c r="C51" s="345"/>
      <c r="D51" s="346"/>
      <c r="E51" s="346"/>
      <c r="F51" s="346"/>
      <c r="G51" s="346"/>
      <c r="H51" s="346"/>
      <c r="I51" s="346"/>
      <c r="J51" s="346"/>
      <c r="K51" s="346"/>
    </row>
    <row r="52" spans="1:11" s="8" customFormat="1" ht="21.75" customHeight="1">
      <c r="A52" s="290" t="str">
        <f>A1</f>
        <v>บริษัท อาร์ แอนด์ บี ฟู้ด ซัพพลาย จำกัด (มหาชน)</v>
      </c>
      <c r="B52" s="291"/>
      <c r="C52" s="291"/>
      <c r="E52" s="32"/>
      <c r="F52" s="32"/>
      <c r="G52" s="32"/>
      <c r="H52" s="32"/>
      <c r="I52" s="32"/>
      <c r="J52" s="32"/>
      <c r="K52" s="32"/>
    </row>
    <row r="53" spans="1:11" s="2" customFormat="1" ht="21.75" customHeight="1">
      <c r="A53" s="275" t="s">
        <v>222</v>
      </c>
      <c r="B53" s="291"/>
      <c r="C53" s="291"/>
      <c r="D53" s="8"/>
      <c r="E53" s="32"/>
      <c r="F53" s="32"/>
      <c r="G53" s="32"/>
      <c r="H53" s="32"/>
      <c r="I53" s="32"/>
      <c r="J53" s="32"/>
      <c r="K53" s="32"/>
    </row>
    <row r="54" spans="1:11" s="2" customFormat="1" ht="21.75" customHeight="1">
      <c r="A54" s="276" t="str">
        <f>A3</f>
        <v>สำหรับงวดเก้าเดือนสิ้นสุดวันที่ 30 กันยายน พ.ศ. 2563</v>
      </c>
      <c r="B54" s="289"/>
      <c r="C54" s="289"/>
      <c r="D54" s="277"/>
      <c r="E54" s="278"/>
      <c r="F54" s="278"/>
      <c r="G54" s="278"/>
      <c r="H54" s="278"/>
      <c r="I54" s="278"/>
      <c r="J54" s="278"/>
      <c r="K54" s="278"/>
    </row>
    <row r="55" spans="1:11" s="8" customFormat="1" ht="19.5" customHeight="1">
      <c r="A55" s="291"/>
      <c r="B55" s="291"/>
      <c r="C55" s="292"/>
      <c r="E55" s="293"/>
      <c r="F55" s="32"/>
      <c r="G55" s="293"/>
      <c r="H55" s="32"/>
      <c r="I55" s="293"/>
      <c r="J55" s="32"/>
      <c r="K55" s="293"/>
    </row>
    <row r="56" spans="1:11" s="280" customFormat="1" ht="19.5" customHeight="1">
      <c r="A56" s="294"/>
      <c r="B56" s="294"/>
      <c r="C56" s="295"/>
      <c r="E56" s="359" t="s">
        <v>55</v>
      </c>
      <c r="F56" s="359"/>
      <c r="G56" s="359"/>
      <c r="H56" s="209"/>
      <c r="I56" s="358" t="s">
        <v>67</v>
      </c>
      <c r="J56" s="358"/>
      <c r="K56" s="358"/>
    </row>
    <row r="57" spans="1:11" s="280" customFormat="1" ht="19.5" customHeight="1">
      <c r="E57" s="209" t="s">
        <v>56</v>
      </c>
      <c r="F57" s="217"/>
      <c r="G57" s="209" t="s">
        <v>56</v>
      </c>
      <c r="H57" s="217"/>
      <c r="I57" s="209" t="s">
        <v>56</v>
      </c>
      <c r="J57" s="170"/>
      <c r="K57" s="209" t="s">
        <v>56</v>
      </c>
    </row>
    <row r="58" spans="1:11" s="280" customFormat="1" ht="19.5" customHeight="1">
      <c r="A58" s="294"/>
      <c r="B58" s="294"/>
      <c r="C58" s="295"/>
      <c r="E58" s="209" t="s">
        <v>216</v>
      </c>
      <c r="F58" s="209"/>
      <c r="G58" s="209" t="s">
        <v>216</v>
      </c>
      <c r="H58" s="214"/>
      <c r="I58" s="209" t="s">
        <v>216</v>
      </c>
      <c r="J58" s="209"/>
      <c r="K58" s="209" t="s">
        <v>216</v>
      </c>
    </row>
    <row r="59" spans="1:11" s="280" customFormat="1" ht="19.5" customHeight="1">
      <c r="A59" s="294"/>
      <c r="B59" s="294"/>
      <c r="D59" s="284"/>
      <c r="E59" s="209" t="s">
        <v>141</v>
      </c>
      <c r="F59" s="209"/>
      <c r="G59" s="209" t="s">
        <v>122</v>
      </c>
      <c r="H59" s="281"/>
      <c r="I59" s="209" t="s">
        <v>141</v>
      </c>
      <c r="J59" s="209"/>
      <c r="K59" s="209" t="s">
        <v>122</v>
      </c>
    </row>
    <row r="60" spans="1:11" s="280" customFormat="1" ht="19.5" customHeight="1">
      <c r="B60" s="287"/>
      <c r="C60" s="283" t="s">
        <v>1</v>
      </c>
      <c r="D60" s="332"/>
      <c r="E60" s="285" t="s">
        <v>2</v>
      </c>
      <c r="F60" s="286"/>
      <c r="G60" s="285" t="s">
        <v>2</v>
      </c>
      <c r="H60" s="170"/>
      <c r="I60" s="285" t="s">
        <v>2</v>
      </c>
      <c r="J60" s="286"/>
      <c r="K60" s="285" t="s">
        <v>2</v>
      </c>
    </row>
    <row r="61" spans="1:11" s="280" customFormat="1" ht="19.5" customHeight="1">
      <c r="A61" s="287" t="s">
        <v>51</v>
      </c>
      <c r="B61" s="287"/>
      <c r="C61" s="296"/>
      <c r="D61" s="332"/>
      <c r="E61" s="297"/>
      <c r="F61" s="286"/>
      <c r="G61" s="298"/>
      <c r="H61" s="170"/>
      <c r="I61" s="297"/>
      <c r="J61" s="286"/>
      <c r="K61" s="298"/>
    </row>
    <row r="62" spans="1:11" s="280" customFormat="1" ht="19.5" customHeight="1">
      <c r="A62" s="335" t="s">
        <v>195</v>
      </c>
      <c r="B62" s="335"/>
      <c r="C62" s="299">
        <v>11</v>
      </c>
      <c r="E62" s="338">
        <v>0</v>
      </c>
      <c r="F62" s="214"/>
      <c r="G62" s="249">
        <v>0</v>
      </c>
      <c r="H62" s="274"/>
      <c r="I62" s="338">
        <v>-4673477</v>
      </c>
      <c r="J62" s="274"/>
      <c r="K62" s="249">
        <v>-40558579</v>
      </c>
    </row>
    <row r="63" spans="1:11" s="280" customFormat="1" ht="19.5" customHeight="1">
      <c r="A63" s="335" t="s">
        <v>186</v>
      </c>
      <c r="B63" s="335"/>
      <c r="C63" s="299"/>
      <c r="E63" s="338">
        <v>-328440</v>
      </c>
      <c r="F63" s="214"/>
      <c r="G63" s="249">
        <v>0</v>
      </c>
      <c r="H63" s="214"/>
      <c r="I63" s="338">
        <v>-173880</v>
      </c>
      <c r="J63" s="214"/>
      <c r="K63" s="249">
        <v>0</v>
      </c>
    </row>
    <row r="64" spans="1:11" s="280" customFormat="1" ht="19.5" customHeight="1">
      <c r="A64" s="335" t="s">
        <v>52</v>
      </c>
      <c r="B64" s="335"/>
      <c r="C64" s="299"/>
      <c r="E64" s="338">
        <v>-239469640</v>
      </c>
      <c r="F64" s="217"/>
      <c r="G64" s="249">
        <v>-90513922</v>
      </c>
      <c r="H64" s="274"/>
      <c r="I64" s="338">
        <v>-186295759</v>
      </c>
      <c r="J64" s="274"/>
      <c r="K64" s="249">
        <v>-47183544</v>
      </c>
    </row>
    <row r="65" spans="1:11" s="280" customFormat="1" ht="19.5" customHeight="1">
      <c r="A65" s="335" t="s">
        <v>194</v>
      </c>
      <c r="B65" s="335"/>
      <c r="C65" s="299"/>
      <c r="E65" s="338">
        <v>-84628</v>
      </c>
      <c r="F65" s="217"/>
      <c r="G65" s="249">
        <v>0</v>
      </c>
      <c r="H65" s="214"/>
      <c r="I65" s="338" t="s">
        <v>233</v>
      </c>
      <c r="J65" s="214"/>
      <c r="K65" s="249">
        <v>0</v>
      </c>
    </row>
    <row r="66" spans="1:11" s="280" customFormat="1" ht="19.5" customHeight="1">
      <c r="A66" s="335" t="s">
        <v>58</v>
      </c>
      <c r="B66" s="335"/>
      <c r="C66" s="299"/>
      <c r="E66" s="338">
        <v>-955815</v>
      </c>
      <c r="F66" s="217"/>
      <c r="G66" s="249">
        <v>-1733029</v>
      </c>
      <c r="H66" s="274"/>
      <c r="I66" s="338">
        <v>-645402</v>
      </c>
      <c r="J66" s="274"/>
      <c r="K66" s="249">
        <v>-898000</v>
      </c>
    </row>
    <row r="67" spans="1:11" s="280" customFormat="1" ht="19.5" customHeight="1">
      <c r="A67" s="335" t="s">
        <v>219</v>
      </c>
      <c r="B67" s="335"/>
      <c r="C67" s="299"/>
      <c r="E67" s="338">
        <v>0</v>
      </c>
      <c r="F67" s="217"/>
      <c r="G67" s="249">
        <v>-6000000</v>
      </c>
      <c r="H67" s="274"/>
      <c r="I67" s="338">
        <v>0</v>
      </c>
      <c r="J67" s="274"/>
      <c r="K67" s="249">
        <v>0</v>
      </c>
    </row>
    <row r="68" spans="1:11" s="280" customFormat="1" ht="19.5" customHeight="1">
      <c r="A68" s="335" t="s">
        <v>208</v>
      </c>
      <c r="B68" s="335"/>
      <c r="C68" s="299"/>
      <c r="E68" s="338"/>
      <c r="F68" s="217"/>
      <c r="G68" s="249"/>
      <c r="H68" s="214"/>
      <c r="I68" s="338"/>
      <c r="J68" s="214"/>
      <c r="K68" s="249"/>
    </row>
    <row r="69" spans="1:11" s="280" customFormat="1" ht="19.5" customHeight="1">
      <c r="A69" s="335"/>
      <c r="B69" s="335" t="s">
        <v>209</v>
      </c>
      <c r="C69" s="299"/>
      <c r="E69" s="338">
        <v>-500002015</v>
      </c>
      <c r="F69" s="217"/>
      <c r="G69" s="249">
        <v>0</v>
      </c>
      <c r="H69" s="214"/>
      <c r="I69" s="338">
        <v>-500000000</v>
      </c>
      <c r="J69" s="214"/>
      <c r="K69" s="249">
        <v>0</v>
      </c>
    </row>
    <row r="70" spans="1:11" s="280" customFormat="1" ht="19.5" customHeight="1">
      <c r="A70" s="335" t="s">
        <v>221</v>
      </c>
      <c r="B70" s="335"/>
      <c r="C70" s="299"/>
      <c r="E70" s="338">
        <v>0</v>
      </c>
      <c r="F70" s="217"/>
      <c r="G70" s="249">
        <v>0</v>
      </c>
      <c r="H70" s="274"/>
      <c r="I70" s="338" t="s">
        <v>233</v>
      </c>
      <c r="J70" s="274"/>
      <c r="K70" s="249">
        <v>-51228900</v>
      </c>
    </row>
    <row r="71" spans="1:11" s="280" customFormat="1" ht="19.5" customHeight="1">
      <c r="A71" s="335" t="s">
        <v>188</v>
      </c>
      <c r="B71" s="335"/>
      <c r="C71" s="300">
        <v>24</v>
      </c>
      <c r="E71" s="334">
        <v>0</v>
      </c>
      <c r="F71" s="217"/>
      <c r="G71" s="214">
        <v>0</v>
      </c>
      <c r="H71" s="274"/>
      <c r="I71" s="338">
        <v>-151633523</v>
      </c>
      <c r="J71" s="274"/>
      <c r="K71" s="249">
        <v>-5000000</v>
      </c>
    </row>
    <row r="72" spans="1:11" s="280" customFormat="1" ht="19.5" customHeight="1">
      <c r="A72" s="335" t="s">
        <v>242</v>
      </c>
      <c r="B72" s="335"/>
      <c r="C72" s="300"/>
      <c r="E72" s="334"/>
      <c r="F72" s="217"/>
      <c r="G72" s="214"/>
      <c r="H72" s="274"/>
      <c r="I72" s="338"/>
      <c r="J72" s="274"/>
      <c r="K72" s="249"/>
    </row>
    <row r="73" spans="1:11" s="280" customFormat="1" ht="19.5" customHeight="1">
      <c r="B73" s="335" t="s">
        <v>152</v>
      </c>
      <c r="C73" s="300">
        <v>24</v>
      </c>
      <c r="E73" s="334">
        <v>0</v>
      </c>
      <c r="F73" s="217"/>
      <c r="G73" s="214">
        <v>0</v>
      </c>
      <c r="H73" s="274"/>
      <c r="I73" s="338">
        <v>66585400</v>
      </c>
      <c r="J73" s="274"/>
      <c r="K73" s="249">
        <v>70375000</v>
      </c>
    </row>
    <row r="74" spans="1:11" s="280" customFormat="1" ht="19.5" customHeight="1">
      <c r="A74" s="335" t="s">
        <v>187</v>
      </c>
      <c r="B74" s="335"/>
      <c r="C74" s="299"/>
      <c r="E74" s="338">
        <v>0</v>
      </c>
      <c r="F74" s="214"/>
      <c r="G74" s="249">
        <v>0</v>
      </c>
      <c r="H74" s="214"/>
      <c r="I74" s="338">
        <v>7411551</v>
      </c>
      <c r="J74" s="214"/>
      <c r="K74" s="249">
        <v>0</v>
      </c>
    </row>
    <row r="75" spans="1:11" s="280" customFormat="1" ht="19.5" customHeight="1">
      <c r="A75" s="244" t="s">
        <v>103</v>
      </c>
      <c r="B75" s="335"/>
      <c r="C75" s="299"/>
      <c r="E75" s="338">
        <v>835602</v>
      </c>
      <c r="F75" s="217"/>
      <c r="G75" s="249">
        <v>38495</v>
      </c>
      <c r="H75" s="274"/>
      <c r="I75" s="338">
        <v>835594</v>
      </c>
      <c r="J75" s="274"/>
      <c r="K75" s="249">
        <v>15576558</v>
      </c>
    </row>
    <row r="76" spans="1:11" s="280" customFormat="1" ht="19.5" customHeight="1">
      <c r="A76" s="335" t="s">
        <v>220</v>
      </c>
      <c r="B76" s="335"/>
      <c r="C76" s="299"/>
      <c r="E76" s="338">
        <v>0</v>
      </c>
      <c r="F76" s="217"/>
      <c r="G76" s="249">
        <v>6000000</v>
      </c>
      <c r="H76" s="274"/>
      <c r="I76" s="338">
        <v>0</v>
      </c>
      <c r="J76" s="274"/>
      <c r="K76" s="249">
        <v>0</v>
      </c>
    </row>
    <row r="77" spans="1:11" s="280" customFormat="1" ht="19.5" customHeight="1">
      <c r="A77" s="335" t="s">
        <v>178</v>
      </c>
      <c r="B77" s="335"/>
      <c r="C77" s="299"/>
      <c r="E77" s="338">
        <v>0</v>
      </c>
      <c r="F77" s="217"/>
      <c r="G77" s="249">
        <v>13114852</v>
      </c>
      <c r="H77" s="274"/>
      <c r="I77" s="338">
        <v>0</v>
      </c>
      <c r="J77" s="274"/>
      <c r="K77" s="249">
        <v>0</v>
      </c>
    </row>
    <row r="78" spans="1:11" s="280" customFormat="1" ht="19.5" customHeight="1">
      <c r="A78" s="335" t="s">
        <v>224</v>
      </c>
      <c r="B78" s="335"/>
      <c r="C78" s="299"/>
      <c r="E78" s="338"/>
      <c r="F78" s="217"/>
      <c r="G78" s="249"/>
      <c r="H78" s="274"/>
      <c r="I78" s="338"/>
      <c r="J78" s="274"/>
      <c r="K78" s="249"/>
    </row>
    <row r="79" spans="1:11" s="280" customFormat="1" ht="19.5" customHeight="1">
      <c r="A79" s="335"/>
      <c r="B79" s="335" t="s">
        <v>209</v>
      </c>
      <c r="C79" s="299"/>
      <c r="E79" s="338">
        <v>6000000</v>
      </c>
      <c r="F79" s="217"/>
      <c r="G79" s="249">
        <v>0</v>
      </c>
      <c r="H79" s="274"/>
      <c r="I79" s="338">
        <v>0</v>
      </c>
      <c r="J79" s="274"/>
      <c r="K79" s="249">
        <v>0</v>
      </c>
    </row>
    <row r="80" spans="1:11" s="280" customFormat="1" ht="19.5" customHeight="1">
      <c r="A80" s="335" t="s">
        <v>179</v>
      </c>
      <c r="B80" s="335"/>
      <c r="C80" s="299"/>
      <c r="E80" s="338">
        <v>0</v>
      </c>
      <c r="F80" s="214"/>
      <c r="G80" s="249">
        <v>0</v>
      </c>
      <c r="H80" s="274"/>
      <c r="I80" s="338">
        <v>0</v>
      </c>
      <c r="J80" s="274"/>
      <c r="K80" s="249">
        <v>65785029</v>
      </c>
    </row>
    <row r="81" spans="1:11" s="280" customFormat="1" ht="19.5" customHeight="1">
      <c r="A81" s="335" t="s">
        <v>42</v>
      </c>
      <c r="B81" s="335"/>
      <c r="C81" s="328"/>
      <c r="E81" s="301">
        <v>1458413</v>
      </c>
      <c r="F81" s="217"/>
      <c r="G81" s="250">
        <v>713004</v>
      </c>
      <c r="H81" s="274"/>
      <c r="I81" s="301">
        <v>11502010</v>
      </c>
      <c r="J81" s="274"/>
      <c r="K81" s="250">
        <v>3368601</v>
      </c>
    </row>
    <row r="82" spans="1:11" s="280" customFormat="1" ht="5.0999999999999996" customHeight="1">
      <c r="A82" s="294"/>
      <c r="B82" s="294"/>
      <c r="C82" s="335"/>
      <c r="E82" s="223"/>
      <c r="F82" s="217"/>
      <c r="G82" s="217"/>
      <c r="H82" s="217"/>
      <c r="I82" s="223"/>
      <c r="J82" s="217"/>
      <c r="K82" s="217"/>
    </row>
    <row r="83" spans="1:11" s="280" customFormat="1" ht="19.5" customHeight="1">
      <c r="A83" s="335" t="s">
        <v>239</v>
      </c>
      <c r="B83" s="335"/>
      <c r="C83" s="328"/>
      <c r="E83" s="302">
        <f>SUM(E62:E81)</f>
        <v>-732546523</v>
      </c>
      <c r="F83" s="217"/>
      <c r="G83" s="303">
        <f>SUM(G62:G81)</f>
        <v>-78380600</v>
      </c>
      <c r="H83" s="217"/>
      <c r="I83" s="302">
        <f>SUM(I62:I81)</f>
        <v>-757087486</v>
      </c>
      <c r="J83" s="217"/>
      <c r="K83" s="303">
        <f>SUM(K62:K81)</f>
        <v>10236165</v>
      </c>
    </row>
    <row r="84" spans="1:11" s="280" customFormat="1" ht="8.1" customHeight="1">
      <c r="A84" s="294"/>
      <c r="B84" s="294"/>
      <c r="C84" s="339"/>
      <c r="E84" s="223"/>
      <c r="F84" s="217"/>
      <c r="G84" s="217"/>
      <c r="H84" s="217"/>
      <c r="I84" s="223"/>
      <c r="J84" s="217"/>
      <c r="K84" s="217"/>
    </row>
    <row r="85" spans="1:11" s="280" customFormat="1" ht="19.5" customHeight="1">
      <c r="A85" s="304" t="s">
        <v>53</v>
      </c>
      <c r="B85" s="305"/>
      <c r="E85" s="334"/>
      <c r="F85" s="217"/>
      <c r="G85" s="214"/>
      <c r="H85" s="217"/>
      <c r="I85" s="334"/>
      <c r="J85" s="217"/>
      <c r="K85" s="214"/>
    </row>
    <row r="86" spans="1:11" s="280" customFormat="1" ht="19.5" customHeight="1">
      <c r="A86" s="306" t="s">
        <v>133</v>
      </c>
      <c r="B86" s="294"/>
      <c r="C86" s="339"/>
      <c r="E86" s="334">
        <v>0</v>
      </c>
      <c r="F86" s="217"/>
      <c r="G86" s="214">
        <v>519400000</v>
      </c>
      <c r="H86" s="274"/>
      <c r="I86" s="334">
        <v>0</v>
      </c>
      <c r="J86" s="274"/>
      <c r="K86" s="214">
        <v>319400000</v>
      </c>
    </row>
    <row r="87" spans="1:11" s="280" customFormat="1" ht="19.5" customHeight="1">
      <c r="A87" s="306" t="s">
        <v>196</v>
      </c>
      <c r="B87" s="294"/>
      <c r="C87" s="339"/>
      <c r="E87" s="334">
        <v>0</v>
      </c>
      <c r="F87" s="217"/>
      <c r="G87" s="214">
        <v>-418400000</v>
      </c>
      <c r="H87" s="214"/>
      <c r="I87" s="334">
        <v>0</v>
      </c>
      <c r="J87" s="214"/>
      <c r="K87" s="214">
        <v>-228400000</v>
      </c>
    </row>
    <row r="88" spans="1:11" s="280" customFormat="1" ht="19.5" customHeight="1">
      <c r="A88" s="294" t="s">
        <v>104</v>
      </c>
      <c r="B88" s="294"/>
      <c r="C88" s="339">
        <v>16</v>
      </c>
      <c r="E88" s="334">
        <v>-54089312</v>
      </c>
      <c r="F88" s="217"/>
      <c r="G88" s="214">
        <v>-20790847</v>
      </c>
      <c r="H88" s="274"/>
      <c r="I88" s="334">
        <v>0</v>
      </c>
      <c r="J88" s="274"/>
      <c r="K88" s="214">
        <v>-10980000</v>
      </c>
    </row>
    <row r="89" spans="1:11" s="280" customFormat="1" ht="19.5" customHeight="1">
      <c r="A89" s="305" t="s">
        <v>243</v>
      </c>
      <c r="B89" s="294"/>
      <c r="C89" s="339"/>
      <c r="E89" s="334"/>
      <c r="F89" s="217"/>
      <c r="G89" s="214"/>
      <c r="H89" s="274"/>
      <c r="I89" s="334"/>
      <c r="J89" s="274"/>
      <c r="K89" s="214"/>
    </row>
    <row r="90" spans="1:11" s="280" customFormat="1" ht="19.5" customHeight="1">
      <c r="B90" s="305" t="s">
        <v>152</v>
      </c>
      <c r="C90" s="339">
        <v>24</v>
      </c>
      <c r="E90" s="334">
        <v>-50000000</v>
      </c>
      <c r="F90" s="217"/>
      <c r="G90" s="214">
        <v>-17550000</v>
      </c>
      <c r="H90" s="214"/>
      <c r="I90" s="334">
        <v>0</v>
      </c>
      <c r="J90" s="214"/>
      <c r="K90" s="214">
        <v>0</v>
      </c>
    </row>
    <row r="91" spans="1:11" s="280" customFormat="1" ht="19.5" customHeight="1">
      <c r="A91" s="280" t="s">
        <v>147</v>
      </c>
      <c r="B91" s="294"/>
      <c r="C91" s="295"/>
      <c r="E91" s="334">
        <v>-5957919</v>
      </c>
      <c r="F91" s="217"/>
      <c r="G91" s="214">
        <v>0</v>
      </c>
      <c r="H91" s="217"/>
      <c r="I91" s="334">
        <v>-936883</v>
      </c>
      <c r="J91" s="217"/>
      <c r="K91" s="214">
        <v>0</v>
      </c>
    </row>
    <row r="92" spans="1:11" s="280" customFormat="1" ht="19.5" customHeight="1">
      <c r="A92" s="251" t="s">
        <v>180</v>
      </c>
      <c r="B92" s="294"/>
      <c r="C92" s="295">
        <v>21</v>
      </c>
      <c r="E92" s="221">
        <v>-300000000</v>
      </c>
      <c r="F92" s="214"/>
      <c r="G92" s="213">
        <v>-246004971</v>
      </c>
      <c r="H92" s="274"/>
      <c r="I92" s="221">
        <v>-300000000</v>
      </c>
      <c r="J92" s="274"/>
      <c r="K92" s="213">
        <v>-246000000</v>
      </c>
    </row>
    <row r="93" spans="1:11" s="280" customFormat="1" ht="5.0999999999999996" customHeight="1">
      <c r="A93" s="294"/>
      <c r="B93" s="294"/>
      <c r="C93" s="294"/>
      <c r="E93" s="223"/>
      <c r="F93" s="217"/>
      <c r="G93" s="217"/>
      <c r="H93" s="217"/>
      <c r="I93" s="223"/>
      <c r="J93" s="217"/>
      <c r="K93" s="217"/>
    </row>
    <row r="94" spans="1:11" ht="18.600000000000001" customHeight="1">
      <c r="A94" s="294" t="s">
        <v>211</v>
      </c>
      <c r="B94" s="294"/>
      <c r="C94" s="294"/>
      <c r="D94" s="280"/>
      <c r="E94" s="302">
        <f>SUM(E86:E93)</f>
        <v>-410047231</v>
      </c>
      <c r="F94" s="217"/>
      <c r="G94" s="303">
        <f>SUM(G86:G93)</f>
        <v>-183345818</v>
      </c>
      <c r="H94" s="217"/>
      <c r="I94" s="302">
        <f>SUM(I86:I93)</f>
        <v>-300936883</v>
      </c>
      <c r="J94" s="217"/>
      <c r="K94" s="303">
        <f>SUM(K86:K93)</f>
        <v>-165980000</v>
      </c>
    </row>
    <row r="95" spans="1:11" ht="23.25" customHeight="1">
      <c r="A95" s="294"/>
      <c r="B95" s="294"/>
      <c r="C95" s="294"/>
      <c r="D95" s="280"/>
      <c r="E95" s="214"/>
      <c r="F95" s="217"/>
      <c r="G95" s="214"/>
      <c r="H95" s="217"/>
      <c r="I95" s="214"/>
      <c r="J95" s="217"/>
      <c r="K95" s="214"/>
    </row>
    <row r="96" spans="1:11" s="2" customFormat="1" ht="21.95" customHeight="1">
      <c r="A96" s="307" t="str">
        <f>A51</f>
        <v>หมายเหตุประกอบข้อมูลทางการเงินเป็นส่วนหนึ่งของข้อมูลทางการเงินระหว่างกาลนี้</v>
      </c>
      <c r="B96" s="308"/>
      <c r="C96" s="308"/>
      <c r="D96" s="308"/>
      <c r="E96" s="309"/>
      <c r="F96" s="309"/>
      <c r="G96" s="309"/>
      <c r="H96" s="309"/>
      <c r="I96" s="309"/>
      <c r="J96" s="309"/>
      <c r="K96" s="309"/>
    </row>
    <row r="97" spans="1:11" s="8" customFormat="1" ht="21.75" customHeight="1">
      <c r="A97" s="290" t="str">
        <f>'T2-4'!A1</f>
        <v>บริษัท อาร์ แอนด์ บี ฟู้ด ซัพพลาย จำกัด (มหาชน)</v>
      </c>
      <c r="B97" s="291"/>
      <c r="C97" s="291"/>
      <c r="E97" s="32"/>
      <c r="F97" s="32"/>
      <c r="G97" s="32"/>
      <c r="H97" s="32"/>
      <c r="I97" s="32"/>
      <c r="J97" s="32"/>
      <c r="K97" s="32"/>
    </row>
    <row r="98" spans="1:11" s="2" customFormat="1" ht="21.75" customHeight="1">
      <c r="A98" s="275" t="s">
        <v>223</v>
      </c>
      <c r="B98" s="291"/>
      <c r="C98" s="291"/>
      <c r="D98" s="8"/>
      <c r="E98" s="32"/>
      <c r="F98" s="32"/>
      <c r="G98" s="32"/>
      <c r="H98" s="32"/>
      <c r="I98" s="32"/>
      <c r="J98" s="32"/>
      <c r="K98" s="32"/>
    </row>
    <row r="99" spans="1:11" s="2" customFormat="1" ht="21.75" customHeight="1">
      <c r="A99" s="276" t="str">
        <f>A3</f>
        <v>สำหรับงวดเก้าเดือนสิ้นสุดวันที่ 30 กันยายน พ.ศ. 2563</v>
      </c>
      <c r="B99" s="289"/>
      <c r="C99" s="289"/>
      <c r="D99" s="277"/>
      <c r="E99" s="278"/>
      <c r="F99" s="278"/>
      <c r="G99" s="278"/>
      <c r="H99" s="278"/>
      <c r="I99" s="278"/>
      <c r="J99" s="278"/>
      <c r="K99" s="278"/>
    </row>
    <row r="100" spans="1:11" ht="20.100000000000001" customHeight="1"/>
    <row r="101" spans="1:11" s="280" customFormat="1" ht="20.100000000000001" customHeight="1">
      <c r="A101" s="294"/>
      <c r="B101" s="294"/>
      <c r="C101" s="295"/>
      <c r="E101" s="359" t="s">
        <v>55</v>
      </c>
      <c r="F101" s="359"/>
      <c r="G101" s="359"/>
      <c r="H101" s="209"/>
      <c r="I101" s="358" t="s">
        <v>67</v>
      </c>
      <c r="J101" s="358"/>
      <c r="K101" s="358"/>
    </row>
    <row r="102" spans="1:11" s="280" customFormat="1" ht="20.100000000000001" customHeight="1">
      <c r="E102" s="209" t="s">
        <v>56</v>
      </c>
      <c r="F102" s="217"/>
      <c r="G102" s="209" t="s">
        <v>56</v>
      </c>
      <c r="H102" s="217"/>
      <c r="I102" s="209" t="s">
        <v>56</v>
      </c>
      <c r="J102" s="170"/>
      <c r="K102" s="209" t="s">
        <v>56</v>
      </c>
    </row>
    <row r="103" spans="1:11" s="280" customFormat="1" ht="20.100000000000001" customHeight="1">
      <c r="A103" s="294"/>
      <c r="B103" s="294"/>
      <c r="C103" s="295"/>
      <c r="E103" s="209" t="s">
        <v>216</v>
      </c>
      <c r="F103" s="209"/>
      <c r="G103" s="209" t="s">
        <v>216</v>
      </c>
      <c r="H103" s="214"/>
      <c r="I103" s="209" t="s">
        <v>216</v>
      </c>
      <c r="J103" s="209"/>
      <c r="K103" s="209" t="s">
        <v>216</v>
      </c>
    </row>
    <row r="104" spans="1:11" s="280" customFormat="1" ht="20.100000000000001" customHeight="1">
      <c r="A104" s="294"/>
      <c r="B104" s="294"/>
      <c r="D104" s="284"/>
      <c r="E104" s="209" t="s">
        <v>141</v>
      </c>
      <c r="F104" s="209"/>
      <c r="G104" s="209" t="s">
        <v>122</v>
      </c>
      <c r="H104" s="281"/>
      <c r="I104" s="209" t="s">
        <v>141</v>
      </c>
      <c r="J104" s="209"/>
      <c r="K104" s="209" t="s">
        <v>122</v>
      </c>
    </row>
    <row r="105" spans="1:11" s="280" customFormat="1" ht="20.100000000000001" customHeight="1">
      <c r="B105" s="287"/>
      <c r="C105" s="283" t="s">
        <v>1</v>
      </c>
      <c r="D105" s="332"/>
      <c r="E105" s="285" t="s">
        <v>2</v>
      </c>
      <c r="F105" s="286"/>
      <c r="G105" s="285" t="s">
        <v>2</v>
      </c>
      <c r="H105" s="170"/>
      <c r="I105" s="285" t="s">
        <v>2</v>
      </c>
      <c r="J105" s="286"/>
      <c r="K105" s="285" t="s">
        <v>2</v>
      </c>
    </row>
    <row r="106" spans="1:11" ht="8.1" customHeight="1">
      <c r="E106" s="225"/>
      <c r="I106" s="225"/>
    </row>
    <row r="107" spans="1:11" s="280" customFormat="1" ht="20.100000000000001" customHeight="1">
      <c r="A107" s="310" t="s">
        <v>212</v>
      </c>
      <c r="B107" s="329"/>
      <c r="C107" s="329"/>
      <c r="D107" s="332"/>
      <c r="E107" s="334">
        <f>+SUM(E94,E83,E49)</f>
        <v>-765800064</v>
      </c>
      <c r="F107" s="331"/>
      <c r="G107" s="214">
        <f>+SUM(G94,G83,G49)</f>
        <v>68044527</v>
      </c>
      <c r="H107" s="331"/>
      <c r="I107" s="334">
        <f>+SUM(I94,I83,I49)</f>
        <v>-802067973</v>
      </c>
      <c r="J107" s="214"/>
      <c r="K107" s="214">
        <f>+SUM(K94,K83,K49)</f>
        <v>72988590</v>
      </c>
    </row>
    <row r="108" spans="1:11" ht="20.100000000000001" customHeight="1">
      <c r="A108" s="329" t="s">
        <v>88</v>
      </c>
      <c r="B108" s="329"/>
      <c r="C108" s="311"/>
      <c r="E108" s="334">
        <v>1234416297</v>
      </c>
      <c r="F108" s="331"/>
      <c r="G108" s="214">
        <v>249418066</v>
      </c>
      <c r="H108" s="247"/>
      <c r="I108" s="334">
        <v>1091584267</v>
      </c>
      <c r="J108" s="274"/>
      <c r="K108" s="214">
        <v>92832321</v>
      </c>
    </row>
    <row r="109" spans="1:11" ht="20.100000000000001" customHeight="1">
      <c r="A109" s="329" t="s">
        <v>163</v>
      </c>
      <c r="B109" s="329"/>
      <c r="C109" s="311"/>
      <c r="E109" s="334"/>
      <c r="F109" s="331"/>
      <c r="G109" s="214"/>
      <c r="H109" s="331"/>
      <c r="I109" s="334"/>
      <c r="J109" s="214"/>
      <c r="K109" s="214"/>
    </row>
    <row r="110" spans="1:11" ht="20.100000000000001" customHeight="1">
      <c r="B110" s="329" t="s">
        <v>164</v>
      </c>
      <c r="C110" s="311"/>
      <c r="E110" s="334">
        <v>1684757</v>
      </c>
      <c r="F110" s="331"/>
      <c r="G110" s="214">
        <v>-900145</v>
      </c>
      <c r="H110" s="247"/>
      <c r="I110" s="334">
        <v>1278439</v>
      </c>
      <c r="J110" s="274"/>
      <c r="K110" s="214">
        <v>-576928</v>
      </c>
    </row>
    <row r="111" spans="1:11" ht="8.1" customHeight="1">
      <c r="A111" s="294"/>
      <c r="B111" s="294"/>
      <c r="C111" s="295"/>
      <c r="D111" s="280"/>
      <c r="E111" s="312"/>
      <c r="F111" s="214"/>
      <c r="G111" s="313"/>
      <c r="H111" s="214"/>
      <c r="I111" s="312"/>
      <c r="J111" s="214"/>
      <c r="K111" s="313"/>
    </row>
    <row r="112" spans="1:11" ht="20.100000000000001" customHeight="1" thickBot="1">
      <c r="A112" s="310" t="s">
        <v>89</v>
      </c>
      <c r="B112" s="329"/>
      <c r="C112" s="329"/>
      <c r="E112" s="314">
        <f>SUM(E107:E111)</f>
        <v>470300990</v>
      </c>
      <c r="F112" s="331"/>
      <c r="G112" s="315">
        <f>SUM(G107:G111)</f>
        <v>316562448</v>
      </c>
      <c r="H112" s="331"/>
      <c r="I112" s="314">
        <f>SUM(I107:I111)</f>
        <v>290794733</v>
      </c>
      <c r="J112" s="214"/>
      <c r="K112" s="315">
        <f>SUM(K107:K111)</f>
        <v>165243983</v>
      </c>
    </row>
    <row r="113" spans="1:11" s="280" customFormat="1" ht="19.5" customHeight="1" thickTop="1">
      <c r="A113" s="294"/>
      <c r="B113" s="294"/>
      <c r="C113" s="294"/>
      <c r="E113" s="223"/>
      <c r="F113" s="217"/>
      <c r="G113" s="217"/>
      <c r="H113" s="217"/>
      <c r="I113" s="223"/>
      <c r="J113" s="217"/>
      <c r="K113" s="217"/>
    </row>
    <row r="114" spans="1:11" s="280" customFormat="1" ht="19.5" customHeight="1">
      <c r="A114" s="294" t="s">
        <v>225</v>
      </c>
      <c r="B114" s="294"/>
      <c r="C114" s="294"/>
      <c r="E114" s="223">
        <v>470300990</v>
      </c>
      <c r="F114" s="217"/>
      <c r="G114" s="217">
        <v>316562579</v>
      </c>
      <c r="H114" s="217"/>
      <c r="I114" s="223">
        <v>290794733</v>
      </c>
      <c r="J114" s="217"/>
      <c r="K114" s="217">
        <v>165243983</v>
      </c>
    </row>
    <row r="115" spans="1:11" s="280" customFormat="1" ht="19.5" customHeight="1">
      <c r="A115" s="294" t="s">
        <v>226</v>
      </c>
      <c r="B115" s="294"/>
      <c r="C115" s="294"/>
      <c r="E115" s="324">
        <v>0</v>
      </c>
      <c r="F115" s="217"/>
      <c r="G115" s="325">
        <v>-131</v>
      </c>
      <c r="H115" s="217"/>
      <c r="I115" s="324">
        <v>0</v>
      </c>
      <c r="J115" s="217"/>
      <c r="K115" s="325">
        <v>0</v>
      </c>
    </row>
    <row r="116" spans="1:11" ht="8.1" customHeight="1">
      <c r="A116" s="294"/>
      <c r="B116" s="294"/>
      <c r="C116" s="295"/>
      <c r="D116" s="280"/>
      <c r="E116" s="334"/>
      <c r="F116" s="214"/>
      <c r="G116" s="214"/>
      <c r="H116" s="214"/>
      <c r="I116" s="334"/>
      <c r="J116" s="214"/>
      <c r="K116" s="214"/>
    </row>
    <row r="117" spans="1:11" s="280" customFormat="1" ht="19.5" customHeight="1" thickBot="1">
      <c r="A117" s="279" t="s">
        <v>89</v>
      </c>
      <c r="B117" s="294"/>
      <c r="C117" s="294"/>
      <c r="E117" s="340">
        <f>SUM(E114:E115)</f>
        <v>470300990</v>
      </c>
      <c r="F117" s="217"/>
      <c r="G117" s="341">
        <f>SUM(G114:G115)</f>
        <v>316562448</v>
      </c>
      <c r="H117" s="217"/>
      <c r="I117" s="340">
        <f>SUM(I114:I115)</f>
        <v>290794733</v>
      </c>
      <c r="J117" s="217"/>
      <c r="K117" s="341">
        <f>SUM(K114:K115)</f>
        <v>165243983</v>
      </c>
    </row>
    <row r="118" spans="1:11" s="280" customFormat="1" ht="19.5" customHeight="1" thickTop="1">
      <c r="A118" s="294"/>
      <c r="B118" s="294"/>
      <c r="C118" s="294"/>
      <c r="E118" s="223"/>
      <c r="F118" s="217"/>
      <c r="G118" s="217"/>
      <c r="H118" s="217"/>
      <c r="I118" s="223"/>
      <c r="J118" s="217"/>
      <c r="K118" s="217"/>
    </row>
    <row r="119" spans="1:11" s="280" customFormat="1" ht="19.5" customHeight="1">
      <c r="A119" s="294" t="s">
        <v>148</v>
      </c>
      <c r="B119" s="294"/>
      <c r="C119" s="294"/>
      <c r="E119" s="223"/>
      <c r="F119" s="217"/>
      <c r="G119" s="217"/>
      <c r="H119" s="217"/>
      <c r="I119" s="223"/>
      <c r="J119" s="217"/>
      <c r="K119" s="217"/>
    </row>
    <row r="120" spans="1:11" s="280" customFormat="1" ht="8.1" customHeight="1">
      <c r="A120" s="294"/>
      <c r="B120" s="294"/>
      <c r="C120" s="295"/>
      <c r="E120" s="333"/>
      <c r="F120" s="331"/>
      <c r="G120" s="331"/>
      <c r="H120" s="331"/>
      <c r="I120" s="334"/>
      <c r="J120" s="170"/>
      <c r="K120" s="331"/>
    </row>
    <row r="121" spans="1:11" ht="20.100000000000001" customHeight="1">
      <c r="A121" s="329" t="s">
        <v>166</v>
      </c>
      <c r="E121" s="333"/>
      <c r="F121" s="331"/>
      <c r="G121" s="331"/>
      <c r="H121" s="331"/>
      <c r="I121" s="334"/>
      <c r="K121" s="331"/>
    </row>
    <row r="122" spans="1:11" ht="20.100000000000001" customHeight="1">
      <c r="A122" s="329"/>
      <c r="B122" s="332" t="s">
        <v>167</v>
      </c>
      <c r="E122" s="333"/>
      <c r="F122" s="331"/>
      <c r="G122" s="331"/>
      <c r="H122" s="331"/>
      <c r="I122" s="334"/>
      <c r="K122" s="331"/>
    </row>
    <row r="123" spans="1:11" ht="20.100000000000001" customHeight="1">
      <c r="A123" s="329"/>
      <c r="B123" s="332" t="s">
        <v>244</v>
      </c>
      <c r="E123" s="333"/>
      <c r="F123" s="331"/>
      <c r="G123" s="331"/>
      <c r="H123" s="331"/>
      <c r="I123" s="334"/>
      <c r="K123" s="331"/>
    </row>
    <row r="124" spans="1:11" ht="20.100000000000001" customHeight="1">
      <c r="A124" s="329"/>
      <c r="B124" s="332" t="s">
        <v>245</v>
      </c>
      <c r="C124" s="311">
        <v>11</v>
      </c>
      <c r="E124" s="333">
        <v>0</v>
      </c>
      <c r="F124" s="331"/>
      <c r="G124" s="331">
        <v>0</v>
      </c>
      <c r="H124" s="331"/>
      <c r="I124" s="334">
        <v>13740367</v>
      </c>
      <c r="J124" s="214"/>
      <c r="K124" s="331">
        <v>0</v>
      </c>
    </row>
    <row r="125" spans="1:11" ht="20.100000000000001" customHeight="1">
      <c r="A125" s="329" t="s">
        <v>205</v>
      </c>
      <c r="B125" s="264"/>
      <c r="C125" s="311"/>
      <c r="E125" s="333"/>
      <c r="F125" s="331"/>
      <c r="G125" s="331"/>
      <c r="H125" s="331"/>
      <c r="I125" s="334"/>
      <c r="J125" s="214"/>
      <c r="K125" s="331"/>
    </row>
    <row r="126" spans="1:11" s="280" customFormat="1" ht="17.100000000000001" customHeight="1">
      <c r="A126" s="339"/>
      <c r="B126" s="328" t="s">
        <v>206</v>
      </c>
      <c r="C126" s="311">
        <v>11</v>
      </c>
      <c r="D126" s="332"/>
      <c r="E126" s="333">
        <v>0</v>
      </c>
      <c r="F126" s="331"/>
      <c r="G126" s="331">
        <v>0</v>
      </c>
      <c r="H126" s="331"/>
      <c r="I126" s="334">
        <v>-18413844</v>
      </c>
      <c r="J126" s="316"/>
      <c r="K126" s="331">
        <v>0</v>
      </c>
    </row>
    <row r="127" spans="1:11" ht="20.100000000000001" customHeight="1">
      <c r="A127" s="329" t="s">
        <v>181</v>
      </c>
      <c r="C127" s="311"/>
      <c r="E127" s="333">
        <v>0</v>
      </c>
      <c r="F127" s="247"/>
      <c r="G127" s="331">
        <v>67126009</v>
      </c>
      <c r="H127" s="247"/>
      <c r="I127" s="333">
        <v>0</v>
      </c>
      <c r="J127" s="247"/>
      <c r="K127" s="331">
        <v>32565208</v>
      </c>
    </row>
    <row r="128" spans="1:11" ht="20.100000000000001" customHeight="1">
      <c r="A128" s="329" t="s">
        <v>228</v>
      </c>
      <c r="C128" s="311"/>
      <c r="E128" s="333">
        <v>6063462</v>
      </c>
      <c r="F128" s="247"/>
      <c r="G128" s="331">
        <v>855277</v>
      </c>
      <c r="H128" s="247"/>
      <c r="I128" s="334">
        <v>6132742</v>
      </c>
      <c r="J128" s="332"/>
      <c r="K128" s="331">
        <v>4255026</v>
      </c>
    </row>
    <row r="129" spans="1:11" ht="20.100000000000001" customHeight="1">
      <c r="A129" s="329" t="s">
        <v>246</v>
      </c>
      <c r="C129" s="311"/>
      <c r="E129" s="333"/>
      <c r="F129" s="247"/>
      <c r="G129" s="331"/>
      <c r="H129" s="247"/>
      <c r="I129" s="334"/>
      <c r="J129" s="332"/>
      <c r="K129" s="331"/>
    </row>
    <row r="130" spans="1:11" ht="20.100000000000001" customHeight="1">
      <c r="B130" s="329" t="s">
        <v>247</v>
      </c>
      <c r="C130" s="311"/>
      <c r="E130" s="333" t="s">
        <v>233</v>
      </c>
      <c r="F130" s="331"/>
      <c r="G130" s="331">
        <v>0</v>
      </c>
      <c r="H130" s="247"/>
      <c r="I130" s="334">
        <v>0</v>
      </c>
      <c r="J130" s="247"/>
      <c r="K130" s="331">
        <v>5192185.8899999997</v>
      </c>
    </row>
    <row r="131" spans="1:11" ht="20.100000000000001" customHeight="1">
      <c r="A131" s="329" t="s">
        <v>159</v>
      </c>
      <c r="C131" s="311"/>
      <c r="E131" s="333"/>
      <c r="F131" s="331"/>
      <c r="G131" s="331"/>
      <c r="H131" s="331"/>
      <c r="I131" s="334"/>
    </row>
    <row r="132" spans="1:11" ht="20.100000000000001" customHeight="1">
      <c r="A132" s="329"/>
      <c r="B132" s="332" t="s">
        <v>160</v>
      </c>
      <c r="C132" s="311"/>
      <c r="E132" s="333">
        <v>519094898</v>
      </c>
      <c r="F132" s="331"/>
      <c r="G132" s="331">
        <v>0</v>
      </c>
      <c r="H132" s="331"/>
      <c r="I132" s="334">
        <v>125726658</v>
      </c>
      <c r="J132" s="214"/>
      <c r="K132" s="331">
        <v>0</v>
      </c>
    </row>
    <row r="133" spans="1:11" ht="20.100000000000001" customHeight="1">
      <c r="A133" s="329" t="s">
        <v>197</v>
      </c>
      <c r="C133" s="311"/>
      <c r="E133" s="333">
        <v>282388386</v>
      </c>
      <c r="F133" s="331"/>
      <c r="G133" s="331">
        <v>0</v>
      </c>
      <c r="H133" s="331"/>
      <c r="I133" s="334">
        <v>126611948</v>
      </c>
      <c r="J133" s="214"/>
      <c r="K133" s="331">
        <v>0</v>
      </c>
    </row>
    <row r="134" spans="1:11" ht="20.100000000000001" customHeight="1">
      <c r="A134" s="329" t="s">
        <v>203</v>
      </c>
      <c r="C134" s="311"/>
      <c r="E134" s="333"/>
      <c r="F134" s="331"/>
      <c r="G134" s="331"/>
      <c r="H134" s="331"/>
      <c r="I134" s="334"/>
      <c r="J134" s="214"/>
      <c r="K134" s="331"/>
    </row>
    <row r="135" spans="1:11" ht="20.100000000000001" customHeight="1">
      <c r="B135" s="332" t="s">
        <v>165</v>
      </c>
      <c r="C135" s="311"/>
      <c r="E135" s="333">
        <v>-4782825</v>
      </c>
      <c r="F135" s="331"/>
      <c r="G135" s="331">
        <v>0</v>
      </c>
      <c r="H135" s="331"/>
      <c r="I135" s="334">
        <v>-3068498</v>
      </c>
      <c r="J135" s="214"/>
      <c r="K135" s="331">
        <v>0</v>
      </c>
    </row>
    <row r="136" spans="1:11" ht="20.100000000000001" customHeight="1">
      <c r="A136" s="329" t="s">
        <v>237</v>
      </c>
      <c r="C136" s="311"/>
      <c r="E136" s="334"/>
      <c r="F136" s="331"/>
      <c r="G136" s="331"/>
      <c r="H136" s="331"/>
      <c r="I136" s="334"/>
      <c r="J136" s="214"/>
      <c r="K136" s="331"/>
    </row>
    <row r="137" spans="1:11" ht="20.100000000000001" customHeight="1">
      <c r="A137" s="329"/>
      <c r="B137" s="332" t="s">
        <v>236</v>
      </c>
      <c r="C137" s="311"/>
      <c r="E137" s="334">
        <v>-35168</v>
      </c>
      <c r="F137" s="331"/>
      <c r="G137" s="331">
        <v>0</v>
      </c>
      <c r="H137" s="331"/>
      <c r="I137" s="334">
        <v>-35168</v>
      </c>
      <c r="J137" s="214"/>
      <c r="K137" s="331">
        <v>0</v>
      </c>
    </row>
    <row r="138" spans="1:11" ht="20.100000000000001" customHeight="1">
      <c r="A138" s="329" t="s">
        <v>227</v>
      </c>
      <c r="C138" s="311"/>
      <c r="E138" s="333">
        <v>0</v>
      </c>
      <c r="F138" s="247"/>
      <c r="G138" s="331">
        <v>-11180</v>
      </c>
      <c r="H138" s="247"/>
      <c r="I138" s="334">
        <v>0</v>
      </c>
      <c r="J138" s="332"/>
      <c r="K138" s="331">
        <v>0</v>
      </c>
    </row>
    <row r="139" spans="1:11" ht="20.100000000000001" customHeight="1">
      <c r="A139" s="329" t="s">
        <v>158</v>
      </c>
      <c r="C139" s="311"/>
      <c r="E139" s="333">
        <v>0</v>
      </c>
      <c r="F139" s="331"/>
      <c r="G139" s="331">
        <v>0</v>
      </c>
      <c r="H139" s="331"/>
      <c r="I139" s="334">
        <v>122710</v>
      </c>
      <c r="J139" s="214"/>
      <c r="K139" s="331">
        <v>0</v>
      </c>
    </row>
    <row r="140" spans="1:11" ht="17.25">
      <c r="A140" s="329"/>
      <c r="C140" s="311"/>
      <c r="E140" s="331"/>
      <c r="F140" s="331"/>
      <c r="G140" s="331"/>
      <c r="H140" s="331"/>
      <c r="I140" s="214"/>
      <c r="J140" s="214"/>
      <c r="K140" s="331"/>
    </row>
    <row r="141" spans="1:11" s="2" customFormat="1" ht="21.95" customHeight="1">
      <c r="A141" s="288" t="str">
        <f>'T2-4'!A47</f>
        <v>หมายเหตุประกอบข้อมูลทางการเงินเป็นส่วนหนึ่งของข้อมูลทางการเงินระหว่างกาลนี้</v>
      </c>
      <c r="B141" s="277"/>
      <c r="C141" s="277"/>
      <c r="D141" s="277"/>
      <c r="E141" s="278"/>
      <c r="F141" s="278"/>
      <c r="G141" s="278"/>
      <c r="H141" s="278"/>
      <c r="I141" s="278"/>
      <c r="J141" s="278"/>
      <c r="K141" s="278"/>
    </row>
  </sheetData>
  <mergeCells count="6">
    <mergeCell ref="E5:G5"/>
    <mergeCell ref="I5:K5"/>
    <mergeCell ref="E56:G56"/>
    <mergeCell ref="I56:K56"/>
    <mergeCell ref="E101:G101"/>
    <mergeCell ref="I101:K101"/>
  </mergeCells>
  <pageMargins left="0.8" right="0.5" top="0.5" bottom="0.6" header="0.49" footer="0.4"/>
  <pageSetup paperSize="9" scale="92" firstPageNumber="11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9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T2-4</vt:lpstr>
      <vt:lpstr>T5-6 (3M)</vt:lpstr>
      <vt:lpstr>T 7-8 (9M)</vt:lpstr>
      <vt:lpstr>T9</vt:lpstr>
      <vt:lpstr>T10</vt:lpstr>
      <vt:lpstr>T11-13</vt:lpstr>
      <vt:lpstr>'T10'!_Toc249339136</vt:lpstr>
      <vt:lpstr>'T10'!_Toc249339139</vt:lpstr>
      <vt:lpstr>'T 7-8 (9M)'!Print_Area</vt:lpstr>
      <vt:lpstr>'T10'!Print_Area</vt:lpstr>
      <vt:lpstr>'T11-13'!Print_Area</vt:lpstr>
      <vt:lpstr>'T2-4'!Print_Area</vt:lpstr>
      <vt:lpstr>'T5-6 (3M)'!Print_Area</vt:lpstr>
      <vt:lpstr>'T9'!Print_Area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Benjamas Poonyavedsoonton</cp:lastModifiedBy>
  <cp:lastPrinted>2020-11-12T06:20:42Z</cp:lastPrinted>
  <dcterms:created xsi:type="dcterms:W3CDTF">2016-05-25T05:54:52Z</dcterms:created>
  <dcterms:modified xsi:type="dcterms:W3CDTF">2020-11-12T06:25:58Z</dcterms:modified>
</cp:coreProperties>
</file>