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Dec2020\"/>
    </mc:Choice>
  </mc:AlternateContent>
  <xr:revisionPtr revIDLastSave="0" documentId="13_ncr:1_{F57A3410-1B01-46A5-9478-2BF1761BD6E2}" xr6:coauthVersionLast="45" xr6:coauthVersionMax="45" xr10:uidLastSave="{00000000-0000-0000-0000-000000000000}"/>
  <bookViews>
    <workbookView xWindow="-120" yWindow="-120" windowWidth="21840" windowHeight="13140" tabRatio="666" activeTab="4" xr2:uid="{00000000-000D-0000-FFFF-FFFF00000000}"/>
  </bookViews>
  <sheets>
    <sheet name="T7-9" sheetId="15" r:id="rId1"/>
    <sheet name="T10-11" sheetId="9" r:id="rId2"/>
    <sheet name="T12" sheetId="11" r:id="rId3"/>
    <sheet name="T13" sheetId="12" r:id="rId4"/>
    <sheet name="T14-16" sheetId="7" r:id="rId5"/>
  </sheets>
  <definedNames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xlnm._FilterDatabase" localSheetId="1" hidden="1">'T10-11'!$A$1:$AB$165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_Toc249339136" localSheetId="2">'T12'!#REF!</definedName>
    <definedName name="_Toc249339136" localSheetId="3">'T13'!$M$6</definedName>
    <definedName name="_Toc249339139" localSheetId="2">'T12'!#REF!</definedName>
    <definedName name="_Toc249339139" localSheetId="3">'T13'!$O$8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1">IF('T10-11'!Values_Entered,'T10-11'!Header_Row+'T10-11'!Number_of_Payments,'T10-11'!Header_Row)</definedName>
    <definedName name="Last_Row" localSheetId="3">IF('T13'!Values_Entered,'T13'!Header_Row+'T13'!Number_of_Payments,'T13'!Header_Row)</definedName>
    <definedName name="Last_Row" localSheetId="0">IF('T7-9'!Values_Entered,Header_Row+'T7-9'!Number_of_Payments,Header_Row)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1">MATCH(0.01,'T10-11'!End_Bal,-1)+1</definedName>
    <definedName name="Number_of_Payments" localSheetId="3">MATCH(0.01,'T13'!End_Bal,-1)+1</definedName>
    <definedName name="Number_of_Payments" localSheetId="0">MATCH(0.01,End_Bal,-1)+1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1">DATE(YEAR('T10-11'!Loan_Start),MONTH('T10-11'!Loan_Start)+Payment_Number,DAY('T10-11'!Loan_Start))</definedName>
    <definedName name="Payment_Date" localSheetId="3">DATE(YEAR('T13'!Loan_Start),MONTH('T13'!Loan_Start)+Payment_Number,DAY('T13'!Loan_Start))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1">'T10-11'!$A$1:$M$98</definedName>
    <definedName name="_xlnm.Print_Area" localSheetId="2">'T12'!$A$1:$W$39</definedName>
    <definedName name="_xlnm.Print_Area" localSheetId="3">'T13'!$A$1:$O$30</definedName>
    <definedName name="_xlnm.Print_Area" localSheetId="4">'T14-16'!$A$1:$K$158</definedName>
    <definedName name="_xlnm.Print_Area" localSheetId="0">'T7-9'!$A$1:$M$135</definedName>
    <definedName name="Print_Area_Reset" localSheetId="1">OFFSET('T10-11'!Full_Print,0,0,'T10-11'!Last_Row)</definedName>
    <definedName name="Print_Area_Reset" localSheetId="3">OFFSET('T13'!Full_Print,0,0,'T13'!Last_Row)</definedName>
    <definedName name="Print_Area_Reset" localSheetId="0">OFFSET(Full_Print,0,0,'T7-9'!Last_Row)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1">Scheduled_Payment+Extra_Payment</definedName>
    <definedName name="Total_Payment" localSheetId="3">Scheduled_Payment+Extra_Payment</definedName>
    <definedName name="Total_Payment" localSheetId="0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1">IF('T10-11'!Loan_Amount*'T10-11'!Interest_Rate*'T10-11'!Loan_Years*'T10-11'!Loan_Start&gt;0,1,0)</definedName>
    <definedName name="Values_Entered" localSheetId="3">IF('T13'!Loan_Amount*'T13'!Interest_Rate*'T13'!Loan_Years*'T13'!Loan_Start&gt;0,1,0)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3" i="11" l="1"/>
  <c r="S32" i="11"/>
  <c r="O34" i="11"/>
  <c r="S34" i="11" s="1"/>
  <c r="E118" i="7" l="1"/>
  <c r="K84" i="7"/>
  <c r="G84" i="7"/>
  <c r="E84" i="7"/>
  <c r="I84" i="7"/>
  <c r="G76" i="9"/>
  <c r="I118" i="7" l="1"/>
  <c r="O23" i="12" l="1"/>
  <c r="K38" i="15"/>
  <c r="G117" i="15" l="1"/>
  <c r="G120" i="15" s="1"/>
  <c r="K117" i="15"/>
  <c r="M117" i="15"/>
  <c r="I117" i="15"/>
  <c r="I120" i="15" s="1"/>
  <c r="G68" i="15"/>
  <c r="K68" i="15"/>
  <c r="M68" i="15"/>
  <c r="I68" i="15"/>
  <c r="M22" i="12" l="1"/>
  <c r="K22" i="12"/>
  <c r="I22" i="12"/>
  <c r="G22" i="12"/>
  <c r="G27" i="12" s="1"/>
  <c r="S26" i="11"/>
  <c r="W26" i="11" s="1"/>
  <c r="M120" i="15" l="1"/>
  <c r="M77" i="15"/>
  <c r="M38" i="15"/>
  <c r="M24" i="15"/>
  <c r="I77" i="15"/>
  <c r="I38" i="15"/>
  <c r="I24" i="15"/>
  <c r="I47" i="9"/>
  <c r="I41" i="9"/>
  <c r="I17" i="9"/>
  <c r="I12" i="9"/>
  <c r="I19" i="9" s="1"/>
  <c r="I27" i="9" s="1"/>
  <c r="M47" i="9"/>
  <c r="M41" i="9"/>
  <c r="M49" i="9" s="1"/>
  <c r="M17" i="9"/>
  <c r="M12" i="9"/>
  <c r="W33" i="11"/>
  <c r="O24" i="12"/>
  <c r="K98" i="7"/>
  <c r="G98" i="7"/>
  <c r="I79" i="15" l="1"/>
  <c r="I122" i="15" s="1"/>
  <c r="I49" i="9"/>
  <c r="M40" i="15"/>
  <c r="M19" i="9"/>
  <c r="M27" i="9" s="1"/>
  <c r="M30" i="9" s="1"/>
  <c r="I40" i="15"/>
  <c r="M79" i="15"/>
  <c r="M122" i="15" s="1"/>
  <c r="I30" i="9"/>
  <c r="G9" i="7"/>
  <c r="G43" i="7" s="1"/>
  <c r="G48" i="7" s="1"/>
  <c r="G117" i="7" s="1"/>
  <c r="G122" i="7" s="1"/>
  <c r="W34" i="11"/>
  <c r="K9" i="7" l="1"/>
  <c r="K43" i="7" s="1"/>
  <c r="K48" i="7" s="1"/>
  <c r="K117" i="7" s="1"/>
  <c r="K122" i="7" s="1"/>
  <c r="I63" i="9"/>
  <c r="I51" i="9"/>
  <c r="I69" i="9" s="1"/>
  <c r="I72" i="9" s="1"/>
  <c r="M63" i="9"/>
  <c r="M51" i="9"/>
  <c r="M69" i="9" s="1"/>
  <c r="M72" i="9" s="1"/>
  <c r="E98" i="7"/>
  <c r="I76" i="9" l="1"/>
  <c r="I66" i="9"/>
  <c r="M76" i="9"/>
  <c r="M66" i="9"/>
  <c r="G41" i="9" l="1"/>
  <c r="O12" i="12" l="1"/>
  <c r="O13" i="12" l="1"/>
  <c r="O11" i="12"/>
  <c r="W18" i="11"/>
  <c r="W17" i="11"/>
  <c r="W16" i="11"/>
  <c r="K41" i="9" l="1"/>
  <c r="K47" i="9"/>
  <c r="G47" i="9"/>
  <c r="A54" i="7"/>
  <c r="A108" i="7" s="1"/>
  <c r="A135" i="15"/>
  <c r="A53" i="9" s="1"/>
  <c r="A98" i="9" s="1"/>
  <c r="A39" i="11" s="1"/>
  <c r="A30" i="12" s="1"/>
  <c r="A90" i="15"/>
  <c r="G12" i="9"/>
  <c r="G17" i="9"/>
  <c r="I98" i="7"/>
  <c r="K12" i="9"/>
  <c r="K17" i="9"/>
  <c r="K16" i="12"/>
  <c r="K27" i="12" s="1"/>
  <c r="M21" i="11"/>
  <c r="M23" i="11" s="1"/>
  <c r="M29" i="11" s="1"/>
  <c r="M36" i="11" s="1"/>
  <c r="K21" i="11"/>
  <c r="K23" i="11" s="1"/>
  <c r="K29" i="11" s="1"/>
  <c r="K36" i="11" s="1"/>
  <c r="I16" i="12"/>
  <c r="I27" i="12" s="1"/>
  <c r="I21" i="11"/>
  <c r="I23" i="11" s="1"/>
  <c r="I29" i="11" s="1"/>
  <c r="I36" i="11" s="1"/>
  <c r="A3" i="11"/>
  <c r="A3" i="12" s="1"/>
  <c r="A3" i="7" s="1"/>
  <c r="A111" i="7" s="1"/>
  <c r="A48" i="15"/>
  <c r="A93" i="15" s="1"/>
  <c r="K77" i="15"/>
  <c r="K79" i="15" s="1"/>
  <c r="G77" i="15"/>
  <c r="G79" i="15" s="1"/>
  <c r="G38" i="15"/>
  <c r="K24" i="15"/>
  <c r="G24" i="15"/>
  <c r="G16" i="12"/>
  <c r="U21" i="11"/>
  <c r="U23" i="11" s="1"/>
  <c r="U29" i="11" s="1"/>
  <c r="U36" i="11" s="1"/>
  <c r="K120" i="15" l="1"/>
  <c r="K122" i="15" s="1"/>
  <c r="G21" i="11"/>
  <c r="G23" i="11" s="1"/>
  <c r="G29" i="11" s="1"/>
  <c r="G36" i="11" s="1"/>
  <c r="K49" i="9"/>
  <c r="G49" i="9"/>
  <c r="K19" i="9"/>
  <c r="K27" i="9" s="1"/>
  <c r="G19" i="9"/>
  <c r="G27" i="9" s="1"/>
  <c r="G40" i="15"/>
  <c r="K40" i="15"/>
  <c r="A158" i="7"/>
  <c r="A57" i="7"/>
  <c r="G122" i="15"/>
  <c r="G30" i="9" l="1"/>
  <c r="E9" i="7"/>
  <c r="E43" i="7" s="1"/>
  <c r="E48" i="7" s="1"/>
  <c r="I9" i="7"/>
  <c r="I43" i="7" s="1"/>
  <c r="W13" i="11"/>
  <c r="K30" i="9"/>
  <c r="K63" i="9" s="1"/>
  <c r="K76" i="9" s="1"/>
  <c r="E117" i="7" l="1"/>
  <c r="E122" i="7" s="1"/>
  <c r="I48" i="7"/>
  <c r="G51" i="9"/>
  <c r="Q21" i="11" s="1"/>
  <c r="Q23" i="11" s="1"/>
  <c r="G66" i="9"/>
  <c r="K51" i="9"/>
  <c r="K69" i="9" l="1"/>
  <c r="O14" i="12" s="1"/>
  <c r="M25" i="12"/>
  <c r="O25" i="12" s="1"/>
  <c r="Q29" i="11"/>
  <c r="Q36" i="11" s="1"/>
  <c r="I117" i="7"/>
  <c r="I122" i="7" s="1"/>
  <c r="S21" i="11"/>
  <c r="S23" i="11" s="1"/>
  <c r="S29" i="11" s="1"/>
  <c r="S36" i="11" s="1"/>
  <c r="O21" i="11"/>
  <c r="O23" i="11" s="1"/>
  <c r="O29" i="11" s="1"/>
  <c r="O36" i="11" s="1"/>
  <c r="G72" i="9"/>
  <c r="K66" i="9"/>
  <c r="M16" i="12"/>
  <c r="K72" i="9"/>
  <c r="M27" i="12" l="1"/>
  <c r="O22" i="12"/>
  <c r="O27" i="12" s="1"/>
  <c r="W23" i="11"/>
  <c r="W19" i="11"/>
  <c r="W21" i="11" s="1"/>
  <c r="O10" i="12"/>
  <c r="O16" i="12" s="1"/>
  <c r="W29" i="11" l="1"/>
  <c r="W36" i="11" s="1"/>
</calcChain>
</file>

<file path=xl/sharedStrings.xml><?xml version="1.0" encoding="utf-8"?>
<sst xmlns="http://schemas.openxmlformats.org/spreadsheetml/2006/main" count="405" uniqueCount="250">
  <si>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</si>
  <si>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</si>
  <si>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</si>
  <si>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</si>
  <si>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</si>
  <si>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</si>
  <si>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</si>
  <si>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</si>
  <si>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</si>
  <si>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</si>
  <si>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</si>
  <si>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</si>
  <si>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</si>
  <si>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</si>
  <si>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</si>
  <si>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</si>
  <si>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</si>
  <si>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</si>
  <si>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</si>
  <si>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</si>
  <si>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</si>
  <si>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</si>
  <si>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</si>
  <si>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</si>
  <si>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</si>
  <si>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</si>
  <si>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</si>
  <si>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</si>
  <si>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</si>
  <si>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</si>
  <si>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</si>
  <si>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</si>
  <si>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</si>
  <si>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</si>
  <si>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เงินลงทุนระยะสั้น</t>
  </si>
  <si>
    <t>เงินลงทุนในบริษัทย่อย</t>
  </si>
  <si>
    <t>ภาษีเงินได้ค้างจ่าย</t>
  </si>
  <si>
    <t>เงินกู้ยืมระยะยาวจากสถาบันการเงิน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</si>
  <si>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</si>
  <si>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</si>
  <si>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</si>
  <si>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</si>
  <si>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</si>
  <si>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</si>
  <si>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</si>
  <si>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</si>
  <si>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</si>
  <si>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</si>
  <si>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</si>
  <si>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</si>
  <si>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</si>
  <si>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เงินให้กู้ยืมระยะยาวแก่กิจการที่เกี่ยวข้องกัน</t>
  </si>
  <si>
    <t>องค์ประกอบอื่นของส่วนของเจ้าของ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</si>
  <si>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</si>
  <si>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</si>
  <si>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</si>
  <si>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</si>
  <si>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รวมส่วนของ</t>
  </si>
  <si>
    <t>เจ้าของ</t>
  </si>
  <si>
    <t>สินทรัพย์ไม่มีตัวตน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</si>
  <si>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</si>
  <si>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</si>
  <si>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</si>
  <si>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กำไรก่อนภาษีเงินได้</t>
  </si>
  <si>
    <t>กำไรขาดทุนเบ็ดเสร็จอื่น</t>
  </si>
  <si>
    <t>ผลต่างของอัตราแลกเปลี่ยนจากการแปลงค่างบการเงิน</t>
  </si>
  <si>
    <t>รวมรายการที่จะจัดประเภทรายการใหม่ไป</t>
  </si>
  <si>
    <t>ยังกำไรหรือขาดทุนในภายหลัง</t>
  </si>
  <si>
    <t>การแบ่งปันกำไรเบ็ดเสร็จรวม</t>
  </si>
  <si>
    <t>ทุนที่ออก</t>
  </si>
  <si>
    <t>และชำระแล้ว</t>
  </si>
  <si>
    <t>กำไรสะสม</t>
  </si>
  <si>
    <t>เงินสดจ่ายเพื่อซื้อเงินลงทุนระยะสั้น</t>
  </si>
  <si>
    <t>รายการที่มิใช่เงินสด</t>
  </si>
  <si>
    <t>เงินฝากธนาคารที่มีข้อจำกัดในการเบิกใช้</t>
  </si>
  <si>
    <t>ส่วนของเงินกู้ยืมระยะยาวจากสถาบันการเงิน</t>
  </si>
  <si>
    <t>เงินกู้ยืมระยะยาวจากบุคคลหรือกิจการที่เกี่ยวข้องกัน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</si>
  <si>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</si>
  <si>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</si>
  <si>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</si>
  <si>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</si>
  <si>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</si>
  <si>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</si>
  <si>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รายได้จากการประกอบกิจการโรงแรม</t>
  </si>
  <si>
    <t>ต้นทุนขายและการให้บริการ</t>
  </si>
  <si>
    <t>เงินสดรับจากการขายที่ดิน อาคารและอุปกรณ์</t>
  </si>
  <si>
    <t>เงินสดรับจากการขายเงินลงทุนระยะสั้น</t>
  </si>
  <si>
    <t>รวมรายได้</t>
  </si>
  <si>
    <t>ต้นทุนจากการประกอบกิจการโรงแรม</t>
  </si>
  <si>
    <t>รวมต้นทุน</t>
  </si>
  <si>
    <t>สินทรัพย์ภาษีเงินได้รอการตัดบัญชี</t>
  </si>
  <si>
    <t>การตัดจำหน่ายหนี้สูญ</t>
  </si>
  <si>
    <t>ส่วนเกินจากการรวมธุรกิจภายใต้การควบคุมเดียวกัน</t>
  </si>
  <si>
    <t>ผลต่างอัตรา</t>
  </si>
  <si>
    <t>ส่วนของเงินให้กู้ยืมระยะยาวแก่กิจการที่เกี่ยวข้องกัน</t>
  </si>
  <si>
    <t>เงินสดและรายการเทียบเท่าเงินสดเพิ่มขึ้น(ลดลง)สุทธิ</t>
  </si>
  <si>
    <t xml:space="preserve">   </t>
  </si>
  <si>
    <t>ที่ถึงกำหนดชำระภายในหนึ่งปี</t>
  </si>
  <si>
    <t xml:space="preserve">รายได้จากการขายและให้บริการ  </t>
  </si>
  <si>
    <t>เงินสดสุทธิใช้ไปในกิจกรรมลงทุน</t>
  </si>
  <si>
    <t>ค่าเสื่อมราคาอาคารและอุปกรณ์</t>
  </si>
  <si>
    <t>จัดสรรเป็น</t>
  </si>
  <si>
    <t>ตามกฎหมาย</t>
  </si>
  <si>
    <t>ทุนสำรอง</t>
  </si>
  <si>
    <t>ส่วนเกินจากการ</t>
  </si>
  <si>
    <t>รวมธุรกิจภายใต้</t>
  </si>
  <si>
    <t>เงินสดรับจากการออกหุ้นสามัญ</t>
  </si>
  <si>
    <t>จัดสรรแล้ว</t>
  </si>
  <si>
    <t>ทุนสำรองตามกฎหมาย</t>
  </si>
  <si>
    <t>จัดสรรเป็นทุนสำรอง</t>
  </si>
  <si>
    <t>ส่วนของเงินกู้ยืมระยะยาวจากบุคคลหรือ</t>
  </si>
  <si>
    <t>กิจการที่เกี่ยวข้องกันที่ถึงกำหนดชำระภายในหนึ่งปี</t>
  </si>
  <si>
    <t>แลกเปลี่ยนจาก</t>
  </si>
  <si>
    <t>การแปลงค่างบการเงิน</t>
  </si>
  <si>
    <t>รายการที่จะจัดประเภทรายการใหม่ไปยัง</t>
  </si>
  <si>
    <t>กำไรหรือขาดทุนในภายหลัง</t>
  </si>
  <si>
    <t>บริษัท อาร์ แอนด์ บี ฟู้ด ซัพพลาย จำกัด (มหาชน)</t>
  </si>
  <si>
    <t xml:space="preserve">ชำระเต็มมูลค่าแล้วหุ้นละ 1 บาท </t>
  </si>
  <si>
    <t xml:space="preserve">มูลค่าที่ตราไว้หุ้นละ 1 บาท </t>
  </si>
  <si>
    <t>เงินสดรับจากตั๋วสัญญาใช้เงิน</t>
  </si>
  <si>
    <t>รายการเทียบเท่าเงินสด</t>
  </si>
  <si>
    <t>เงินสดสุทธิได้มาจากกิจกรรมดำเนินงาน</t>
  </si>
  <si>
    <t>อำนาจควบคุม</t>
  </si>
  <si>
    <t>ส่วนได้เสียที่ไม่มี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</si>
  <si>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</si>
  <si>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งบการเงินรวม</t>
  </si>
  <si>
    <t>งบการเงินเฉพาะกิจการ</t>
  </si>
  <si>
    <t xml:space="preserve">งบกำไรขาดทุนเบ็ดเสร็จ </t>
  </si>
  <si>
    <t>งบแสดงการเปลี่ยนแปลงส่วนของเจ้าของ</t>
  </si>
  <si>
    <t>การเปลี่ยนแปลงในส่วนของเจ้าของสำหรับปี</t>
  </si>
  <si>
    <t>กำไรเบ็ดเสร็จรวมสำหรับปี</t>
  </si>
  <si>
    <t>กำไรสำหรับปี</t>
  </si>
  <si>
    <t>เงินสดและรายการเทียบเท่าเงินสดวันต้นปี</t>
  </si>
  <si>
    <t>เงินสดและรายการเทียบเท่าเงินสดวันสิ้นปี</t>
  </si>
  <si>
    <t>งบกระแสเงินสด</t>
  </si>
  <si>
    <t>รายการที่จะไม่จัดประเภทรายการใหม่ไปยัง</t>
  </si>
  <si>
    <t>รวมรายการที่จะไม่จัดประเภทรายการใหม่ไป</t>
  </si>
  <si>
    <t xml:space="preserve">ยังกำไรหรือขาดทุนในภายหลัง </t>
  </si>
  <si>
    <t>การเพิ่มหุ้นสามัญ</t>
  </si>
  <si>
    <t xml:space="preserve">                            กรรมการ    …………………………………………………………………</t>
  </si>
  <si>
    <t>อสังหาริมทรัพย์เพื่อการลงทุน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</si>
  <si>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</si>
  <si>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</si>
  <si>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รายได้ค่าเช่าจากอสังหาริมทรัพย์เพื่อการลงทุน</t>
  </si>
  <si>
    <t>เงินสดรับจากการให้เช่าอสังหาริมทรัพย์เพื่อการลงทุน</t>
  </si>
  <si>
    <t>พ.ศ. 2562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</si>
  <si>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</si>
  <si>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</si>
  <si>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rFont val="Browallia New"/>
        <family val="2"/>
      </rPr>
      <t>(ต่อ)</t>
    </r>
  </si>
  <si>
    <r>
      <rPr>
        <u/>
        <sz val="13"/>
        <rFont val="Browallia New"/>
        <family val="2"/>
      </rPr>
      <t>หัก</t>
    </r>
    <r>
      <rPr>
        <sz val="13"/>
        <rFont val="Browallia New"/>
        <family val="2"/>
      </rPr>
      <t xml:space="preserve">   จ่ายภาษีเงินได้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</si>
  <si>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</si>
  <si>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รายได้เงินปันผล</t>
  </si>
  <si>
    <t>(กลับรายการ) ค่าเผื่อสินค้าล้าสมัย</t>
  </si>
  <si>
    <t>การทำลายสินค้าคงเหลือ</t>
  </si>
  <si>
    <t>การตัดจำหน่ายอุปกรณ์</t>
  </si>
  <si>
    <t>ขาดทุน(กำไร)จากอัตราแลกเปลี่ยนที่ยังไม่ได้เกิดขึ้น</t>
  </si>
  <si>
    <t>เงินสดรับจากเงินให้กู้ยืมระยะยาวแก่กิจการที่เกี่ยวข้องกัน</t>
  </si>
  <si>
    <t>เงินปันผลรับ</t>
  </si>
  <si>
    <t>เงินให้กู้ยืมระยะสั้นแก่กิจการที่เกี่ยวข้องกัน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</si>
  <si>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</si>
  <si>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เงินสดจ่ายค่าใช้จ่ายในการออกหุ้นสามัญ</t>
  </si>
  <si>
    <t>กลับรายการค่าเผื่อหนี้สงสัยจะสูญ</t>
  </si>
  <si>
    <t>ค่าใช้จ่ายจากอสังหาริมทรัพย์เพื่อการลงทุน</t>
  </si>
  <si>
    <t>เงินสดจ่ายจากอสังหาริมทรัพย์เพื่อการลงทุน</t>
  </si>
  <si>
    <t>พ.ศ. 2563</t>
  </si>
  <si>
    <t>ณ วันที่ 31 ธันวาคม พ.ศ. 2563</t>
  </si>
  <si>
    <t>สำหรับปีสิ้นสุดวันที่ 31 ธันวาคม พ.ศ. 2563</t>
  </si>
  <si>
    <t>วิธีราคาทุนตัดจำหน่าย</t>
  </si>
  <si>
    <t>สินทรัพย์สิทธิการใช้</t>
  </si>
  <si>
    <t>หนี้สินตามสัญญาเช่าส่วนที่ถึงกำหนด</t>
  </si>
  <si>
    <t>ชำระภายในหนึ่งปี</t>
  </si>
  <si>
    <t>หนี้สินตามสัญญาเช่า</t>
  </si>
  <si>
    <t>ผลขาดทุนด้านเครดิตที่คาดว่าจะเกิดขึ้น</t>
  </si>
  <si>
    <t>ผลกระทบจากการนำมาตรฐานการรายงานทางการเงิน</t>
  </si>
  <si>
    <t xml:space="preserve">ใหม่มาถือปฏิบัติ </t>
  </si>
  <si>
    <t>ยอดคงเหลือ ณ วันที่ 1 มกราคม พ.ศ. 2563 - ปรับปรุงใหม่</t>
  </si>
  <si>
    <t>ยอดคงเหลือ ณ วันที่ 1 มกราคม พ.ศ. 2563</t>
  </si>
  <si>
    <t xml:space="preserve"> </t>
  </si>
  <si>
    <t>ค่าเสื่อมราคาสินทรัพย์สิทธิการใช้</t>
  </si>
  <si>
    <t>กลับรายการค่าเสื่อมราคาสินทรัพย์สิทธิการใช้</t>
  </si>
  <si>
    <t xml:space="preserve">   จากการลดค่าเช่า</t>
  </si>
  <si>
    <t>เงินสดจ่ายสำหรับสินทรัพย์สิทธิการใช้</t>
  </si>
  <si>
    <t>การเปลี่ยนประเภทจากเงินลงทุนในบริษัทย่อยเป็น</t>
  </si>
  <si>
    <t>เงินให้กู้ยืมแก่กิจการที่เกี่ยวข้องกัน</t>
  </si>
  <si>
    <t>การได้มาซึ่งสิทธิการใช้สินทรัพย์ภายใต้สัญญาเช่า</t>
  </si>
  <si>
    <t>การเปลี่ยนแปลงสัญญาเช่าและการประเมินหนี้สิน</t>
  </si>
  <si>
    <t>ตามสัญญาเช่าใหม่</t>
  </si>
  <si>
    <t>รายได้ค่าเช่าโดยวิธีเส้นตรงของอสังหาริมทรัพย์เพื่อการลงทุน</t>
  </si>
  <si>
    <t>ด้วยวิธีราคาทุนตัดจำหน่าย</t>
  </si>
  <si>
    <t>(พ.ศ.2562 หนี้สินตามสัญญาเช่าทางการเงิน)</t>
  </si>
  <si>
    <t>การยกเลิกสัญญาเช่า</t>
  </si>
  <si>
    <t>สินทรัพย์ทางการเงิน (เงินฝากประจำ) ที่วัดมูลค่าด้วย</t>
  </si>
  <si>
    <t>ค่าเผื่อการลดลงของมูลค่าสินค้า (กลับรายการ)</t>
  </si>
  <si>
    <t>ผลต่างจากการลดค่าเช่า</t>
  </si>
  <si>
    <t>รวมส่วนของผู้เป็นเจ้าของของบริษัท</t>
  </si>
  <si>
    <t>ส่วนของส่วนได้เสียที่ไม่มีอำนาจควบคุม</t>
  </si>
  <si>
    <t xml:space="preserve">หุ้นสามัญ จำนวน 2,000,000,000 หุ้น </t>
  </si>
  <si>
    <t>การวัดมูลค่าใหม่ของภาระผูกพันผลประโยชน์</t>
  </si>
  <si>
    <t>หลังออกจากงาน</t>
  </si>
  <si>
    <t>ภาษีเงินได้ของรายการที่จะไม่จัดประเภท</t>
  </si>
  <si>
    <t>รายการใหม่ไปยังกำไรหรือขาดทุนในภายหลัง</t>
  </si>
  <si>
    <t>ส่วนของผู้เป็นเจ้าของของบริษัท</t>
  </si>
  <si>
    <t>ส่วนของทุน</t>
  </si>
  <si>
    <t>ยอดคงเหลือ ณ วันที่ 1 มกราคม พ.ศ. 2562</t>
  </si>
  <si>
    <t>เงินปันผล</t>
  </si>
  <si>
    <t>ยอดคงเหลือ ณ วันที่ 31 ธันวาคม พ.ศ. 2563</t>
  </si>
  <si>
    <t>ยอดคงเหลือ ณ วันที่ 31 ธันวาคม พ.ศ. 2562</t>
  </si>
  <si>
    <t>- ตามที่รายงานไว้เดิม</t>
  </si>
  <si>
    <t>- ปรับปรุงใหม่</t>
  </si>
  <si>
    <t xml:space="preserve">ทุนสำรองตามกฎหมาย </t>
  </si>
  <si>
    <t xml:space="preserve">เงินปันผล </t>
  </si>
  <si>
    <t>ยอดคงเหลือ ณ วันที่ 1 มกราคม พ.ศ. 2563 - ตามที่รายงานไว้เดิม</t>
  </si>
  <si>
    <t>กำไรจากการดำเนินงานก่อนภาษีเงินได้</t>
  </si>
  <si>
    <t>รายการปรับกระทบกำไรจากการดำเนินงาน:</t>
  </si>
  <si>
    <t>ขาดทุนจากการด้อยค่าของสินทรัพย์</t>
  </si>
  <si>
    <t>(กำไร)ขาดทุนจากการจำหน่ายอุปกรณ์</t>
  </si>
  <si>
    <r>
      <rPr>
        <u/>
        <sz val="13"/>
        <rFont val="Browallia New"/>
        <family val="2"/>
      </rPr>
      <t>หัก</t>
    </r>
    <r>
      <rPr>
        <sz val="13"/>
        <rFont val="Browallia New"/>
        <family val="2"/>
      </rPr>
      <t xml:space="preserve">   จ่ายผลประโยชน์พนักงาน</t>
    </r>
  </si>
  <si>
    <r>
      <t>หัก</t>
    </r>
    <r>
      <rPr>
        <sz val="13"/>
        <rFont val="Browallia New"/>
        <family val="2"/>
      </rPr>
      <t xml:space="preserve">   จ่ายดอกเบี้ย</t>
    </r>
  </si>
  <si>
    <t>เงินสดได้มาจากกิจกรรมดำเนินงาน</t>
  </si>
  <si>
    <t>17, 29</t>
  </si>
  <si>
    <t>16, 29</t>
  </si>
  <si>
    <t>12, 29</t>
  </si>
  <si>
    <t>23, 29</t>
  </si>
  <si>
    <t>เงินสดจ่ายคืนเงินกู้ยืมระยะยาวจากสถาบันการเงิน</t>
  </si>
  <si>
    <t>เงินสดจ่ายคืนเงินสดจากตั๋วสัญญาใช้เงิน</t>
  </si>
  <si>
    <t>เงินสดจ่ายคืนเงินกู้ยืมระยะยาวจากบุคคลหรือกิจการที่เกี่ยวข้องกัน</t>
  </si>
  <si>
    <t>เงินสดจ่ายคืนเงินต้นตามสัญญาเช่า</t>
  </si>
  <si>
    <t>เงินปันผลจ่ายให้แก่ผู้ถือหุ้นของบริษัท</t>
  </si>
  <si>
    <t>เงินปันผลจ่ายให้แก่ส่วนได้เสียที่ไม่มีอำนาจควบคุม</t>
  </si>
  <si>
    <t>กำไร(ขาดทุน)จากอัตราแลกเปลี่ยนของเงินสดและ</t>
  </si>
  <si>
    <t>ลูกหนี้ค้างรับจากการขายเครื่องจักรและอุปกรณ์</t>
  </si>
  <si>
    <t>10, 29</t>
  </si>
  <si>
    <t>ของบริษัท</t>
  </si>
  <si>
    <t>19, 29</t>
  </si>
  <si>
    <t>เงินสดจ่ายเพื่อซื้อสินทรัพย์ทางการเงิน (เงินฝากประจำ) ที่วัดมูลค่า</t>
  </si>
  <si>
    <t>เงินสดจ่ายเพื่อซื้อบริษัทย่อย</t>
  </si>
  <si>
    <t>เงินสดสุทธิได้มาจาก(ใช้ไปใน)กิจกรรมจัดหาเงิน</t>
  </si>
  <si>
    <t>การลดลงของเจ้าหนี้ซื้อสินทรัพย์ไม่มีตัวตน</t>
  </si>
  <si>
    <t>การ(ลดลง)เพิ่มขึ้นของเจ้าหนี้ซื้อที่ดิน อาคารและอุปกรณ์</t>
  </si>
  <si>
    <t>การโอนจากที่ดินไปยังอสังหาริมทรัพย์เพื่อการลงทุน</t>
  </si>
  <si>
    <t>กำไรขาดทุนเบ็ดเสร็จอื่น:</t>
  </si>
  <si>
    <t>กำไรเบ็ดเสร็จอื่นสำหรับปี - สุทธิจากภาษี</t>
  </si>
  <si>
    <t>การแบ่งปันกำไร:</t>
  </si>
  <si>
    <t>กำไรต่อหุ้น - ส่วนของผู้เป็นเจ้าของของบริษัท</t>
  </si>
  <si>
    <t>กำไรต่อหุ้นขั้นพื้นฐาน (บาท)</t>
  </si>
  <si>
    <t>เงินสดรับจากการขายสินทรัพย์ทางการเงิน (เงินฝากประจำ) ที่วัดมูลค่า</t>
  </si>
  <si>
    <t>18, 29</t>
  </si>
  <si>
    <t>ลูกหนี้การค้าและลูกหนี้อื่น</t>
  </si>
  <si>
    <t>ที่ดิน อาคารและอุปกรณ์</t>
  </si>
  <si>
    <t>6.12, 29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</si>
</sst>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#,##0;\(#,##0\);\-"/>
    <numFmt numFmtId="169" formatCode="_-* #,##0_-;\-* #,##0_-;_-* &quot;-&quot;??_-;_-@_-"/>
    <numFmt numFmtId="170" formatCode="#,##0.0;\(#,##0.0\);&quot;-&quot;;@"/>
  </numFmts>
  <fonts count="11" x14ac:knownFonts="1">
    <font>
      <sz val="16"/>
      <color theme="1"/>
      <name val="AngsanaUPC"/>
      <family val="2"/>
      <charset val="222"/>
    </font>
    <font>
      <sz val="10"/>
      <name val="MS Sans Serif"/>
      <family val="2"/>
      <charset val="222"/>
    </font>
    <font>
      <sz val="10"/>
      <name val="Times New Roman"/>
      <family val="1"/>
      <charset val="222"/>
    </font>
    <font>
      <sz val="16"/>
      <color theme="1"/>
      <name val="AngsanaUPC"/>
      <family val="2"/>
      <charset val="222"/>
    </font>
    <font>
      <sz val="14"/>
      <name val="Cordia New"/>
      <family val="2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i/>
      <sz val="13"/>
      <name val="Browallia New"/>
      <family val="2"/>
    </font>
    <font>
      <sz val="11"/>
      <name val="Browallia New"/>
      <family val="2"/>
    </font>
    <font>
      <b/>
      <sz val="1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1">
    <xf numFmtId="0" fontId="0" fillId="0" borderId="0"/>
    <xf numFmtId="0" fontId="2" fillId="0" borderId="0"/>
    <xf numFmtId="0" fontId="1" fillId="0" borderId="0" applyFont="0" applyAlignment="0">
      <alignment horizontal="center"/>
    </xf>
    <xf numFmtId="43" fontId="3" fillId="0" borderId="0" applyFont="0" applyFill="0" applyBorder="0" applyAlignment="0" applyProtection="0"/>
    <xf numFmtId="0" fontId="4" fillId="0" borderId="0"/>
    <xf numFmtId="0" fontId="1" fillId="0" borderId="0" applyFont="0" applyAlignment="0">
      <alignment horizontal="center"/>
    </xf>
    <xf numFmtId="0" fontId="3" fillId="0" borderId="0"/>
    <xf numFmtId="0" fontId="4" fillId="0" borderId="0"/>
    <xf numFmtId="0" fontId="4" fillId="0" borderId="0"/>
    <xf numFmtId="0" fontId="1" fillId="0" borderId="0" applyFont="0" applyAlignment="0">
      <alignment horizontal="center"/>
    </xf>
    <xf numFmtId="0" fontId="4" fillId="0" borderId="0"/>
  </cellStyleXfs>
  <cellXfs count="236">
    <xf numFmtId="0" fontId="0" fillId="0" borderId="0" xfId="0"/>
    <xf numFmtId="0" fontId="5" fillId="0" borderId="0" xfId="0" quotePrefix="1" applyFont="1" applyFill="1" applyAlignment="1">
      <alignment vertical="center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/>
    </xf>
    <xf numFmtId="43" fontId="6" fillId="0" borderId="0" xfId="0" applyNumberFormat="1" applyFont="1" applyFill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64" fontId="6" fillId="0" borderId="5" xfId="0" applyNumberFormat="1" applyFont="1" applyFill="1" applyBorder="1" applyAlignment="1">
      <alignment horizontal="right" vertical="center"/>
    </xf>
    <xf numFmtId="43" fontId="6" fillId="0" borderId="5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horizontal="right" vertical="center"/>
    </xf>
    <xf numFmtId="43" fontId="5" fillId="0" borderId="0" xfId="0" applyNumberFormat="1" applyFont="1" applyFill="1" applyAlignment="1">
      <alignment horizontal="right" vertical="center"/>
    </xf>
    <xf numFmtId="0" fontId="5" fillId="0" borderId="5" xfId="0" quotePrefix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right" vertical="center"/>
    </xf>
    <xf numFmtId="43" fontId="5" fillId="0" borderId="0" xfId="0" quotePrefix="1" applyNumberFormat="1" applyFont="1" applyFill="1" applyAlignment="1">
      <alignment horizontal="right" vertical="center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right" vertical="center"/>
    </xf>
    <xf numFmtId="0" fontId="6" fillId="0" borderId="0" xfId="0" quotePrefix="1" applyFont="1" applyFill="1" applyAlignment="1">
      <alignment horizontal="left" vertical="center"/>
    </xf>
    <xf numFmtId="164" fontId="6" fillId="0" borderId="0" xfId="0" applyNumberFormat="1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right" vertical="center"/>
    </xf>
    <xf numFmtId="0" fontId="5" fillId="0" borderId="0" xfId="0" quotePrefix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quotePrefix="1" applyFont="1" applyFill="1" applyAlignment="1">
      <alignment horizontal="center" vertical="center"/>
    </xf>
    <xf numFmtId="0" fontId="6" fillId="0" borderId="0" xfId="0" quotePrefix="1" applyFont="1" applyFill="1" applyAlignment="1">
      <alignment vertical="center"/>
    </xf>
    <xf numFmtId="43" fontId="6" fillId="0" borderId="0" xfId="0" quotePrefix="1" applyNumberFormat="1" applyFont="1" applyFill="1" applyAlignment="1">
      <alignment horizontal="right" vertical="center"/>
    </xf>
    <xf numFmtId="0" fontId="6" fillId="0" borderId="0" xfId="2" applyFont="1" applyFill="1" applyAlignment="1">
      <alignment horizontal="center" vertical="center"/>
    </xf>
    <xf numFmtId="3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164" fontId="6" fillId="0" borderId="6" xfId="0" applyNumberFormat="1" applyFont="1" applyFill="1" applyBorder="1" applyAlignment="1">
      <alignment horizontal="right" vertical="center"/>
    </xf>
    <xf numFmtId="0" fontId="6" fillId="0" borderId="5" xfId="2" quotePrefix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quotePrefix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3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right" vertical="center"/>
    </xf>
    <xf numFmtId="0" fontId="6" fillId="0" borderId="0" xfId="0" quotePrefix="1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6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right" vertical="center"/>
    </xf>
    <xf numFmtId="0" fontId="6" fillId="0" borderId="1" xfId="0" quotePrefix="1" applyFont="1" applyFill="1" applyBorder="1" applyAlignment="1">
      <alignment horizontal="left" vertical="center"/>
    </xf>
    <xf numFmtId="164" fontId="6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164" fontId="5" fillId="0" borderId="0" xfId="2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43" fontId="6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vertical="center"/>
    </xf>
    <xf numFmtId="164" fontId="10" fillId="0" borderId="4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8" fontId="10" fillId="0" borderId="0" xfId="1" applyNumberFormat="1" applyFont="1" applyFill="1" applyBorder="1" applyAlignment="1">
      <alignment vertical="center"/>
    </xf>
    <xf numFmtId="164" fontId="10" fillId="0" borderId="0" xfId="2" applyNumberFormat="1" applyFont="1" applyFill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168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center" wrapText="1"/>
    </xf>
    <xf numFmtId="164" fontId="10" fillId="0" borderId="0" xfId="2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43" fontId="9" fillId="0" borderId="0" xfId="0" applyNumberFormat="1" applyFont="1" applyFill="1" applyBorder="1" applyAlignment="1">
      <alignment horizontal="right" vertical="center" wrapText="1"/>
    </xf>
    <xf numFmtId="0" fontId="6" fillId="0" borderId="5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165" fontId="5" fillId="0" borderId="0" xfId="0" quotePrefix="1" applyNumberFormat="1" applyFont="1" applyFill="1" applyAlignment="1">
      <alignment horizontal="left" vertical="center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left" vertical="center"/>
    </xf>
    <xf numFmtId="165" fontId="6" fillId="0" borderId="0" xfId="0" applyNumberFormat="1" applyFont="1" applyFill="1" applyAlignment="1">
      <alignment horizontal="left" vertical="center"/>
    </xf>
    <xf numFmtId="169" fontId="6" fillId="0" borderId="0" xfId="3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 wrapText="1"/>
    </xf>
    <xf numFmtId="165" fontId="6" fillId="0" borderId="0" xfId="0" applyNumberFormat="1" applyFont="1" applyFill="1" applyAlignment="1">
      <alignment horizontal="center" vertical="center"/>
    </xf>
    <xf numFmtId="0" fontId="6" fillId="0" borderId="0" xfId="4" applyFont="1" applyFill="1" applyAlignment="1">
      <alignment vertical="top"/>
    </xf>
    <xf numFmtId="165" fontId="6" fillId="0" borderId="0" xfId="0" quotePrefix="1" applyNumberFormat="1" applyFont="1" applyFill="1" applyAlignment="1">
      <alignment horizontal="left" vertical="center"/>
    </xf>
    <xf numFmtId="164" fontId="6" fillId="0" borderId="5" xfId="0" applyNumberFormat="1" applyFont="1" applyFill="1" applyBorder="1" applyAlignment="1">
      <alignment horizontal="right" vertical="center" wrapText="1"/>
    </xf>
    <xf numFmtId="165" fontId="7" fillId="0" borderId="0" xfId="0" applyNumberFormat="1" applyFont="1" applyFill="1" applyAlignment="1">
      <alignment horizontal="left" vertical="center"/>
    </xf>
    <xf numFmtId="165" fontId="6" fillId="0" borderId="1" xfId="0" quotePrefix="1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center" vertical="center"/>
    </xf>
    <xf numFmtId="164" fontId="6" fillId="0" borderId="0" xfId="0" quotePrefix="1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165" fontId="5" fillId="0" borderId="0" xfId="0" applyNumberFormat="1" applyFont="1" applyFill="1" applyAlignment="1">
      <alignment horizontal="right" vertical="top"/>
    </xf>
    <xf numFmtId="165" fontId="5" fillId="0" borderId="0" xfId="0" applyNumberFormat="1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right" vertical="top"/>
    </xf>
    <xf numFmtId="43" fontId="5" fillId="0" borderId="0" xfId="0" quotePrefix="1" applyNumberFormat="1" applyFont="1" applyFill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164" fontId="6" fillId="0" borderId="0" xfId="0" quotePrefix="1" applyNumberFormat="1" applyFont="1" applyFill="1" applyBorder="1" applyAlignment="1">
      <alignment horizontal="right" vertical="top"/>
    </xf>
    <xf numFmtId="164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164" fontId="6" fillId="0" borderId="5" xfId="0" quotePrefix="1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left" vertical="top"/>
    </xf>
    <xf numFmtId="164" fontId="6" fillId="0" borderId="1" xfId="0" applyNumberFormat="1" applyFont="1" applyFill="1" applyBorder="1" applyAlignment="1">
      <alignment horizontal="right" vertical="top"/>
    </xf>
    <xf numFmtId="165" fontId="5" fillId="0" borderId="0" xfId="0" applyNumberFormat="1" applyFont="1" applyFill="1" applyBorder="1" applyAlignment="1">
      <alignment vertical="top"/>
    </xf>
    <xf numFmtId="165" fontId="6" fillId="0" borderId="0" xfId="0" applyNumberFormat="1" applyFont="1" applyFill="1" applyBorder="1" applyAlignment="1">
      <alignment vertical="top"/>
    </xf>
    <xf numFmtId="165" fontId="6" fillId="0" borderId="0" xfId="4" applyNumberFormat="1" applyFont="1" applyFill="1" applyBorder="1" applyAlignment="1">
      <alignment vertical="top"/>
    </xf>
    <xf numFmtId="165" fontId="6" fillId="0" borderId="0" xfId="4" quotePrefix="1" applyNumberFormat="1" applyFont="1" applyFill="1" applyBorder="1" applyAlignment="1">
      <alignment vertical="top"/>
    </xf>
    <xf numFmtId="0" fontId="6" fillId="0" borderId="0" xfId="4" applyFont="1" applyFill="1" applyBorder="1" applyAlignment="1">
      <alignment vertical="top"/>
    </xf>
    <xf numFmtId="164" fontId="6" fillId="0" borderId="5" xfId="0" applyNumberFormat="1" applyFont="1" applyFill="1" applyBorder="1" applyAlignment="1">
      <alignment horizontal="right" vertical="top"/>
    </xf>
    <xf numFmtId="165" fontId="6" fillId="0" borderId="5" xfId="0" applyNumberFormat="1" applyFont="1" applyFill="1" applyBorder="1" applyAlignment="1">
      <alignment vertical="center"/>
    </xf>
    <xf numFmtId="165" fontId="6" fillId="0" borderId="5" xfId="0" applyNumberFormat="1" applyFont="1" applyFill="1" applyBorder="1" applyAlignment="1">
      <alignment horizontal="left" vertical="center"/>
    </xf>
    <xf numFmtId="165" fontId="6" fillId="0" borderId="0" xfId="0" quotePrefix="1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164" fontId="6" fillId="0" borderId="4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43" fontId="6" fillId="0" borderId="0" xfId="3" applyFont="1" applyFill="1" applyAlignment="1">
      <alignment vertical="center"/>
    </xf>
    <xf numFmtId="167" fontId="6" fillId="0" borderId="6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5" xfId="0" applyNumberFormat="1" applyFont="1" applyFill="1" applyBorder="1" applyAlignment="1">
      <alignment horizontal="right" vertical="center"/>
    </xf>
    <xf numFmtId="164" fontId="6" fillId="2" borderId="6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164" fontId="6" fillId="2" borderId="2" xfId="0" applyNumberFormat="1" applyFont="1" applyFill="1" applyBorder="1" applyAlignment="1">
      <alignment horizontal="right" vertical="center"/>
    </xf>
    <xf numFmtId="164" fontId="6" fillId="2" borderId="5" xfId="0" applyNumberFormat="1" applyFont="1" applyFill="1" applyBorder="1" applyAlignment="1">
      <alignment vertical="center"/>
    </xf>
    <xf numFmtId="164" fontId="6" fillId="2" borderId="6" xfId="0" applyNumberFormat="1" applyFont="1" applyFill="1" applyBorder="1" applyAlignment="1">
      <alignment vertical="center"/>
    </xf>
    <xf numFmtId="167" fontId="6" fillId="2" borderId="6" xfId="0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vertical="center"/>
    </xf>
    <xf numFmtId="164" fontId="9" fillId="2" borderId="5" xfId="0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9" fontId="6" fillId="2" borderId="0" xfId="3" applyNumberFormat="1" applyFont="1" applyFill="1" applyAlignment="1">
      <alignment vertical="center"/>
    </xf>
    <xf numFmtId="164" fontId="6" fillId="2" borderId="0" xfId="0" applyNumberFormat="1" applyFont="1" applyFill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 applyAlignment="1">
      <alignment horizontal="right" vertical="top"/>
    </xf>
    <xf numFmtId="164" fontId="6" fillId="2" borderId="0" xfId="0" quotePrefix="1" applyNumberFormat="1" applyFon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top"/>
    </xf>
    <xf numFmtId="164" fontId="6" fillId="2" borderId="5" xfId="0" quotePrefix="1" applyNumberFormat="1" applyFont="1" applyFill="1" applyBorder="1" applyAlignment="1">
      <alignment horizontal="right" vertical="top"/>
    </xf>
    <xf numFmtId="0" fontId="6" fillId="2" borderId="0" xfId="0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horizontal="right" vertical="top"/>
    </xf>
    <xf numFmtId="164" fontId="6" fillId="2" borderId="5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0" fontId="5" fillId="0" borderId="5" xfId="0" quotePrefix="1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5" xfId="0" applyFont="1" applyFill="1" applyBorder="1" applyAlignment="1">
      <alignment horizontal="center" vertical="center" wrapText="1"/>
    </xf>
    <xf numFmtId="165" fontId="6" fillId="0" borderId="0" xfId="0" applyNumberFormat="1" applyFont="1" applyFill="1" applyAlignment="1">
      <alignment horizontal="left" vertical="top"/>
    </xf>
    <xf numFmtId="43" fontId="6" fillId="0" borderId="0" xfId="0" quotePrefix="1" applyNumberFormat="1" applyFont="1" applyFill="1" applyAlignment="1">
      <alignment horizontal="right" vertical="top"/>
    </xf>
    <xf numFmtId="164" fontId="9" fillId="0" borderId="5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170" fontId="6" fillId="0" borderId="0" xfId="0" applyNumberFormat="1" applyFont="1" applyFill="1" applyBorder="1" applyAlignment="1">
      <alignment horizontal="center" vertical="center"/>
    </xf>
    <xf numFmtId="0" fontId="10" fillId="0" borderId="0" xfId="0" quotePrefix="1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quotePrefix="1" applyFont="1" applyFill="1" applyBorder="1" applyAlignment="1">
      <alignment vertical="center"/>
    </xf>
    <xf numFmtId="43" fontId="5" fillId="0" borderId="0" xfId="0" applyNumberFormat="1" applyFont="1" applyFill="1" applyBorder="1" applyAlignment="1">
      <alignment horizontal="right" vertical="center"/>
    </xf>
    <xf numFmtId="43" fontId="5" fillId="0" borderId="0" xfId="0" quotePrefix="1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6" fillId="0" borderId="0" xfId="0" quotePrefix="1" applyFont="1" applyFill="1" applyBorder="1" applyAlignment="1">
      <alignment horizontal="center" vertical="center"/>
    </xf>
    <xf numFmtId="164" fontId="6" fillId="2" borderId="5" xfId="0" quotePrefix="1" applyNumberFormat="1" applyFont="1" applyFill="1" applyBorder="1" applyAlignment="1">
      <alignment vertical="center"/>
    </xf>
    <xf numFmtId="164" fontId="6" fillId="0" borderId="5" xfId="0" quotePrefix="1" applyNumberFormat="1" applyFont="1" applyFill="1" applyBorder="1" applyAlignment="1">
      <alignment vertical="center"/>
    </xf>
    <xf numFmtId="0" fontId="5" fillId="0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66" fontId="6" fillId="2" borderId="0" xfId="0" applyNumberFormat="1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6" fillId="0" borderId="0" xfId="4" applyNumberFormat="1" applyFont="1" applyFill="1" applyAlignment="1">
      <alignment horizontal="center" vertical="top"/>
    </xf>
    <xf numFmtId="164" fontId="5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10" fillId="0" borderId="5" xfId="2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5" fontId="6" fillId="0" borderId="0" xfId="4" applyNumberFormat="1" applyFont="1" applyFill="1" applyAlignment="1">
      <alignment horizontal="center" vertical="top"/>
    </xf>
  </cellXfs>
  <cellStyles count="11">
    <cellStyle name="Comma" xfId="3" builtinId="3"/>
    <cellStyle name="Normal" xfId="0" builtinId="0"/>
    <cellStyle name="Normal 3 3" xfId="10" xr:uid="{00000000-0005-0000-0000-000002000000}"/>
    <cellStyle name="Normal 3_CF MNR Q1 10" xfId="7" xr:uid="{00000000-0005-0000-0000-000003000000}"/>
    <cellStyle name="Normal 4 5" xfId="8" xr:uid="{00000000-0005-0000-0000-000004000000}"/>
    <cellStyle name="Normal 5" xfId="6" xr:uid="{00000000-0005-0000-0000-000005000000}"/>
    <cellStyle name="Normal 6 2" xfId="4" xr:uid="{00000000-0005-0000-0000-000006000000}"/>
    <cellStyle name="Normal 7" xfId="2" xr:uid="{00000000-0005-0000-0000-000007000000}"/>
    <cellStyle name="Normal 8" xfId="5" xr:uid="{00000000-0005-0000-0000-000008000000}"/>
    <cellStyle name="Normal 8 3 5" xfId="9" xr:uid="{00000000-0005-0000-0000-000009000000}"/>
    <cellStyle name="Normal_Akara_June Eng09" xfId="1" xr:uid="{00000000-0005-0000-0000-00000A000000}"/>
  </cellStyles>
  <dxfs count="0"/>
  <tableStyles count="0" defaultTableStyle="TableStyleMedium2" defaultPivotStyle="PivotStyleLight16"/>
  <colors>
    <mruColors>
      <color rgb="FFFAFAFA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5"/>
  <sheetViews>
    <sheetView topLeftCell="A13" zoomScaleNormal="100" zoomScaleSheetLayoutView="100" workbookViewId="0">
      <selection activeCell="D9" sqref="D9"/>
    </sheetView>
  </sheetViews>
  <sheetFormatPr defaultColWidth="10.28515625" defaultRowHeight="20.100000000000001" customHeight="1" x14ac:dyDescent="0.5"/>
  <cols>
    <col min="1" max="3" width="1.7109375" style="2" customWidth="1"/>
    <col min="4" max="4" width="36.5703125" style="2" customWidth="1"/>
    <col min="5" max="5" width="7.42578125" style="224" customWidth="1"/>
    <col min="6" max="6" width="0.7109375" style="2" customWidth="1"/>
    <col min="7" max="7" width="11.5703125" style="3" customWidth="1"/>
    <col min="8" max="8" width="0.7109375" style="4" customWidth="1"/>
    <col min="9" max="9" width="11.5703125" style="3" customWidth="1"/>
    <col min="10" max="10" width="0.7109375" style="2" customWidth="1"/>
    <col min="11" max="11" width="11.5703125" style="3" customWidth="1"/>
    <col min="12" max="12" width="0.7109375" style="4" customWidth="1"/>
    <col min="13" max="13" width="11.5703125" style="3" customWidth="1"/>
    <col min="14" max="16384" width="10.28515625" style="2"/>
  </cols>
  <sheetData>
    <row r="1" spans="1:13" ht="19.350000000000001" customHeight="1" x14ac:dyDescent="0.5">
      <c r="A1" s="1" t="s">
        <v>116</v>
      </c>
      <c r="E1" s="2"/>
    </row>
    <row r="2" spans="1:13" ht="20.100000000000001" customHeight="1" x14ac:dyDescent="0.5">
      <c r="A2" s="1" t="s">
        <v>0</v>
      </c>
      <c r="E2" s="2"/>
    </row>
    <row r="3" spans="1:13" s="9" customFormat="1" ht="20.100000000000001" customHeight="1" x14ac:dyDescent="0.5">
      <c r="A3" s="5" t="s">
        <v>165</v>
      </c>
      <c r="B3" s="6"/>
      <c r="C3" s="6"/>
      <c r="D3" s="6"/>
      <c r="E3" s="6"/>
      <c r="F3" s="6"/>
      <c r="G3" s="7"/>
      <c r="H3" s="8"/>
      <c r="I3" s="7"/>
      <c r="J3" s="6"/>
      <c r="K3" s="7"/>
      <c r="L3" s="8"/>
      <c r="M3" s="7"/>
    </row>
    <row r="4" spans="1:13" ht="20.100000000000001" customHeight="1" x14ac:dyDescent="0.5">
      <c r="A4" s="10"/>
      <c r="G4" s="11"/>
      <c r="I4" s="11"/>
      <c r="J4" s="12"/>
      <c r="K4" s="11"/>
      <c r="L4" s="3"/>
      <c r="M4" s="11"/>
    </row>
    <row r="5" spans="1:13" s="9" customFormat="1" ht="20.100000000000001" customHeight="1" x14ac:dyDescent="0.5">
      <c r="G5" s="226" t="s">
        <v>125</v>
      </c>
      <c r="H5" s="226"/>
      <c r="I5" s="226"/>
      <c r="K5" s="226" t="s">
        <v>126</v>
      </c>
      <c r="L5" s="226"/>
      <c r="M5" s="226"/>
    </row>
    <row r="6" spans="1:13" ht="20.100000000000001" customHeight="1" x14ac:dyDescent="0.5">
      <c r="A6" s="13"/>
      <c r="E6" s="14"/>
      <c r="F6" s="15"/>
      <c r="G6" s="16" t="s">
        <v>164</v>
      </c>
      <c r="H6" s="17"/>
      <c r="I6" s="16" t="s">
        <v>145</v>
      </c>
      <c r="J6" s="15"/>
      <c r="K6" s="16" t="s">
        <v>164</v>
      </c>
      <c r="L6" s="17"/>
      <c r="M6" s="16" t="s">
        <v>145</v>
      </c>
    </row>
    <row r="7" spans="1:13" ht="20.100000000000001" customHeight="1" x14ac:dyDescent="0.5">
      <c r="A7" s="13"/>
      <c r="E7" s="18" t="s">
        <v>1</v>
      </c>
      <c r="F7" s="1"/>
      <c r="G7" s="19" t="s">
        <v>2</v>
      </c>
      <c r="H7" s="20"/>
      <c r="I7" s="19" t="s">
        <v>2</v>
      </c>
      <c r="J7" s="1"/>
      <c r="K7" s="19" t="s">
        <v>2</v>
      </c>
      <c r="L7" s="20"/>
      <c r="M7" s="19" t="s">
        <v>2</v>
      </c>
    </row>
    <row r="8" spans="1:13" ht="8.1" customHeight="1" x14ac:dyDescent="0.5">
      <c r="A8" s="13"/>
      <c r="E8" s="21"/>
      <c r="F8" s="1"/>
      <c r="G8" s="156"/>
      <c r="H8" s="20"/>
      <c r="I8" s="22"/>
      <c r="J8" s="1"/>
      <c r="K8" s="156"/>
      <c r="L8" s="20"/>
      <c r="M8" s="22"/>
    </row>
    <row r="9" spans="1:13" ht="20.100000000000001" customHeight="1" x14ac:dyDescent="0.5">
      <c r="A9" s="15" t="s">
        <v>3</v>
      </c>
      <c r="E9" s="21"/>
      <c r="F9" s="1"/>
      <c r="G9" s="156"/>
      <c r="H9" s="20"/>
      <c r="I9" s="22"/>
      <c r="J9" s="1"/>
      <c r="K9" s="156"/>
      <c r="L9" s="20"/>
      <c r="M9" s="22"/>
    </row>
    <row r="10" spans="1:13" ht="8.1" customHeight="1" x14ac:dyDescent="0.5">
      <c r="A10" s="13"/>
      <c r="E10" s="21"/>
      <c r="F10" s="1"/>
      <c r="G10" s="156"/>
      <c r="H10" s="20"/>
      <c r="I10" s="22"/>
      <c r="J10" s="1"/>
      <c r="K10" s="156"/>
      <c r="L10" s="20"/>
      <c r="M10" s="22"/>
    </row>
    <row r="11" spans="1:13" ht="20.100000000000001" customHeight="1" x14ac:dyDescent="0.5">
      <c r="A11" s="15" t="s">
        <v>4</v>
      </c>
      <c r="G11" s="157"/>
      <c r="K11" s="157"/>
    </row>
    <row r="12" spans="1:13" ht="8.1" customHeight="1" x14ac:dyDescent="0.5">
      <c r="A12" s="15"/>
      <c r="G12" s="157"/>
      <c r="K12" s="157"/>
    </row>
    <row r="13" spans="1:13" ht="20.100000000000001" customHeight="1" x14ac:dyDescent="0.5">
      <c r="A13" s="23" t="s">
        <v>5</v>
      </c>
      <c r="E13" s="24">
        <v>11</v>
      </c>
      <c r="G13" s="158">
        <v>613654534</v>
      </c>
      <c r="I13" s="11">
        <v>1234416297</v>
      </c>
      <c r="J13" s="12"/>
      <c r="K13" s="158">
        <v>415523283</v>
      </c>
      <c r="L13" s="3"/>
      <c r="M13" s="11">
        <v>1091584267</v>
      </c>
    </row>
    <row r="14" spans="1:13" ht="20.100000000000001" customHeight="1" x14ac:dyDescent="0.5">
      <c r="A14" s="23" t="s">
        <v>34</v>
      </c>
      <c r="E14" s="208">
        <v>5.0999999999999996</v>
      </c>
      <c r="G14" s="158">
        <v>0</v>
      </c>
      <c r="I14" s="11">
        <v>6088762</v>
      </c>
      <c r="J14" s="12"/>
      <c r="K14" s="158">
        <v>0</v>
      </c>
      <c r="L14" s="3"/>
      <c r="M14" s="11">
        <v>0</v>
      </c>
    </row>
    <row r="15" spans="1:13" ht="20.100000000000001" customHeight="1" x14ac:dyDescent="0.5">
      <c r="A15" s="10" t="s">
        <v>247</v>
      </c>
      <c r="E15" s="24">
        <v>12</v>
      </c>
      <c r="G15" s="158">
        <v>841660045</v>
      </c>
      <c r="I15" s="11">
        <v>726918668</v>
      </c>
      <c r="J15" s="12"/>
      <c r="K15" s="158">
        <v>753528893</v>
      </c>
      <c r="L15" s="3"/>
      <c r="M15" s="11">
        <v>634200304</v>
      </c>
    </row>
    <row r="16" spans="1:13" ht="20.100000000000001" customHeight="1" x14ac:dyDescent="0.5">
      <c r="A16" s="10" t="s">
        <v>158</v>
      </c>
      <c r="E16" s="24">
        <v>32</v>
      </c>
      <c r="G16" s="158">
        <v>0</v>
      </c>
      <c r="I16" s="11">
        <v>0</v>
      </c>
      <c r="J16" s="12"/>
      <c r="K16" s="158">
        <v>5943496</v>
      </c>
      <c r="L16" s="3"/>
      <c r="M16" s="11">
        <v>0</v>
      </c>
    </row>
    <row r="17" spans="1:16" ht="20.100000000000001" customHeight="1" x14ac:dyDescent="0.5">
      <c r="A17" s="23" t="s">
        <v>94</v>
      </c>
      <c r="E17" s="24"/>
      <c r="G17" s="158"/>
      <c r="I17" s="11"/>
      <c r="J17" s="12"/>
      <c r="K17" s="158"/>
      <c r="L17" s="3"/>
      <c r="M17" s="11"/>
    </row>
    <row r="18" spans="1:16" ht="21" customHeight="1" x14ac:dyDescent="0.5">
      <c r="B18" s="2" t="s">
        <v>97</v>
      </c>
      <c r="E18" s="24">
        <v>32</v>
      </c>
      <c r="G18" s="158">
        <v>0</v>
      </c>
      <c r="H18" s="25"/>
      <c r="I18" s="11">
        <v>0</v>
      </c>
      <c r="K18" s="158">
        <v>87844476</v>
      </c>
      <c r="M18" s="11">
        <v>58308000</v>
      </c>
    </row>
    <row r="19" spans="1:16" ht="21" customHeight="1" x14ac:dyDescent="0.5">
      <c r="A19" s="2" t="s">
        <v>191</v>
      </c>
      <c r="E19" s="24"/>
      <c r="G19" s="158"/>
      <c r="H19" s="25"/>
      <c r="I19" s="11"/>
      <c r="K19" s="158"/>
      <c r="M19" s="11"/>
    </row>
    <row r="20" spans="1:16" ht="21" customHeight="1" x14ac:dyDescent="0.5">
      <c r="B20" s="2" t="s">
        <v>167</v>
      </c>
      <c r="E20" s="24">
        <v>13</v>
      </c>
      <c r="G20" s="158">
        <v>400103341</v>
      </c>
      <c r="H20" s="25"/>
      <c r="I20" s="11">
        <v>0</v>
      </c>
      <c r="K20" s="158">
        <v>400000000</v>
      </c>
      <c r="M20" s="11">
        <v>0</v>
      </c>
    </row>
    <row r="21" spans="1:16" ht="20.100000000000001" customHeight="1" x14ac:dyDescent="0.5">
      <c r="A21" s="10" t="s">
        <v>33</v>
      </c>
      <c r="E21" s="24">
        <v>14</v>
      </c>
      <c r="G21" s="158">
        <v>756986522</v>
      </c>
      <c r="I21" s="11">
        <v>682513013</v>
      </c>
      <c r="J21" s="12"/>
      <c r="K21" s="158">
        <v>449224044</v>
      </c>
      <c r="L21" s="3"/>
      <c r="M21" s="11">
        <v>412203466</v>
      </c>
    </row>
    <row r="22" spans="1:16" ht="20.100000000000001" customHeight="1" x14ac:dyDescent="0.5">
      <c r="A22" s="23" t="s">
        <v>6</v>
      </c>
      <c r="G22" s="159">
        <v>15179023</v>
      </c>
      <c r="H22" s="25"/>
      <c r="I22" s="7">
        <v>9236859</v>
      </c>
      <c r="J22" s="12"/>
      <c r="K22" s="159">
        <v>1423829</v>
      </c>
      <c r="L22" s="3"/>
      <c r="M22" s="7">
        <v>1054560</v>
      </c>
    </row>
    <row r="23" spans="1:16" ht="8.1" customHeight="1" x14ac:dyDescent="0.5">
      <c r="A23" s="13"/>
      <c r="E23" s="21"/>
      <c r="F23" s="1"/>
      <c r="G23" s="156"/>
      <c r="H23" s="20"/>
      <c r="I23" s="22"/>
      <c r="J23" s="1"/>
      <c r="K23" s="156"/>
      <c r="L23" s="20"/>
      <c r="M23" s="22"/>
    </row>
    <row r="24" spans="1:16" ht="20.100000000000001" customHeight="1" x14ac:dyDescent="0.5">
      <c r="A24" s="26" t="s">
        <v>7</v>
      </c>
      <c r="G24" s="159">
        <f>SUM(G13:G22)</f>
        <v>2627583465</v>
      </c>
      <c r="H24" s="25"/>
      <c r="I24" s="7">
        <f>SUM(I13:I22)</f>
        <v>2659173599</v>
      </c>
      <c r="K24" s="159">
        <f>SUM(K13:K22)</f>
        <v>2113488021</v>
      </c>
      <c r="L24" s="25"/>
      <c r="M24" s="7">
        <f>SUM(M13:M22)</f>
        <v>2197350597</v>
      </c>
    </row>
    <row r="25" spans="1:16" ht="20.100000000000001" customHeight="1" x14ac:dyDescent="0.5">
      <c r="A25" s="27"/>
      <c r="E25" s="28"/>
      <c r="F25" s="29"/>
      <c r="G25" s="157"/>
      <c r="H25" s="30"/>
      <c r="J25" s="29"/>
      <c r="K25" s="157"/>
      <c r="L25" s="30"/>
    </row>
    <row r="26" spans="1:16" ht="20.100000000000001" customHeight="1" x14ac:dyDescent="0.5">
      <c r="A26" s="15" t="s">
        <v>8</v>
      </c>
      <c r="E26" s="28"/>
      <c r="F26" s="29"/>
      <c r="G26" s="157"/>
      <c r="H26" s="30"/>
      <c r="J26" s="29"/>
      <c r="K26" s="157"/>
      <c r="L26" s="30"/>
    </row>
    <row r="27" spans="1:16" ht="8.1" customHeight="1" x14ac:dyDescent="0.5">
      <c r="A27" s="15"/>
      <c r="E27" s="28"/>
      <c r="F27" s="29"/>
      <c r="G27" s="157"/>
      <c r="H27" s="30"/>
      <c r="J27" s="29"/>
      <c r="K27" s="157"/>
      <c r="L27" s="30"/>
    </row>
    <row r="28" spans="1:16" ht="20.100000000000001" customHeight="1" x14ac:dyDescent="0.5">
      <c r="A28" s="10" t="s">
        <v>74</v>
      </c>
      <c r="E28" s="28"/>
      <c r="F28" s="29"/>
      <c r="G28" s="157">
        <v>3159700</v>
      </c>
      <c r="H28" s="30"/>
      <c r="I28" s="3">
        <v>3159700</v>
      </c>
      <c r="J28" s="29"/>
      <c r="K28" s="157">
        <v>0</v>
      </c>
      <c r="L28" s="30"/>
      <c r="M28" s="3">
        <v>0</v>
      </c>
    </row>
    <row r="29" spans="1:16" ht="20.100000000000001" customHeight="1" x14ac:dyDescent="0.5">
      <c r="A29" s="10" t="s">
        <v>35</v>
      </c>
      <c r="E29" s="31">
        <v>15</v>
      </c>
      <c r="G29" s="157">
        <v>0</v>
      </c>
      <c r="I29" s="3">
        <v>0</v>
      </c>
      <c r="J29" s="12"/>
      <c r="K29" s="158">
        <v>758113624</v>
      </c>
      <c r="L29" s="3"/>
      <c r="M29" s="11">
        <v>756023624</v>
      </c>
    </row>
    <row r="30" spans="1:16" ht="20.100000000000001" customHeight="1" x14ac:dyDescent="0.5">
      <c r="A30" s="23" t="s">
        <v>51</v>
      </c>
      <c r="E30" s="24">
        <v>32</v>
      </c>
      <c r="G30" s="157">
        <v>0</v>
      </c>
      <c r="I30" s="3">
        <v>0</v>
      </c>
      <c r="J30" s="12"/>
      <c r="K30" s="158">
        <v>272003387</v>
      </c>
      <c r="L30" s="3"/>
      <c r="M30" s="11">
        <v>227190875</v>
      </c>
    </row>
    <row r="31" spans="1:16" ht="20.100000000000001" customHeight="1" x14ac:dyDescent="0.5">
      <c r="A31" s="10" t="s">
        <v>140</v>
      </c>
      <c r="E31" s="31">
        <v>16</v>
      </c>
      <c r="G31" s="157">
        <v>67126009</v>
      </c>
      <c r="I31" s="3">
        <v>67126009</v>
      </c>
      <c r="J31" s="12"/>
      <c r="K31" s="158">
        <v>100102036</v>
      </c>
      <c r="L31" s="3"/>
      <c r="M31" s="11">
        <v>104343822</v>
      </c>
      <c r="O31" s="32"/>
      <c r="P31" s="33"/>
    </row>
    <row r="32" spans="1:16" ht="20.100000000000001" customHeight="1" x14ac:dyDescent="0.5">
      <c r="A32" s="10" t="s">
        <v>248</v>
      </c>
      <c r="E32" s="31">
        <v>17</v>
      </c>
      <c r="G32" s="157">
        <v>1377783207</v>
      </c>
      <c r="I32" s="3">
        <v>1622609273</v>
      </c>
      <c r="J32" s="12"/>
      <c r="K32" s="158">
        <v>844041143</v>
      </c>
      <c r="L32" s="3"/>
      <c r="M32" s="11">
        <v>750811246</v>
      </c>
      <c r="O32" s="33"/>
    </row>
    <row r="33" spans="1:15" ht="20.100000000000001" customHeight="1" x14ac:dyDescent="0.5">
      <c r="A33" s="10" t="s">
        <v>168</v>
      </c>
      <c r="E33" s="31">
        <v>18</v>
      </c>
      <c r="G33" s="157">
        <v>751396243</v>
      </c>
      <c r="I33" s="3">
        <v>0</v>
      </c>
      <c r="J33" s="12"/>
      <c r="K33" s="158">
        <v>233922700</v>
      </c>
      <c r="L33" s="3"/>
      <c r="M33" s="11">
        <v>0</v>
      </c>
      <c r="O33" s="33"/>
    </row>
    <row r="34" spans="1:15" ht="20.100000000000001" customHeight="1" x14ac:dyDescent="0.5">
      <c r="A34" s="10" t="s">
        <v>59</v>
      </c>
      <c r="E34" s="31">
        <v>19</v>
      </c>
      <c r="G34" s="157">
        <v>4473745</v>
      </c>
      <c r="I34" s="3">
        <v>11313675</v>
      </c>
      <c r="J34" s="12"/>
      <c r="K34" s="158">
        <v>2088456</v>
      </c>
      <c r="L34" s="3"/>
      <c r="M34" s="11">
        <v>6098277</v>
      </c>
    </row>
    <row r="35" spans="1:15" ht="20.100000000000001" customHeight="1" x14ac:dyDescent="0.5">
      <c r="A35" s="10" t="s">
        <v>90</v>
      </c>
      <c r="E35" s="31">
        <v>20</v>
      </c>
      <c r="G35" s="157">
        <v>34375144</v>
      </c>
      <c r="I35" s="3">
        <v>32870268</v>
      </c>
      <c r="J35" s="12"/>
      <c r="K35" s="158">
        <v>17912280</v>
      </c>
      <c r="L35" s="3"/>
      <c r="M35" s="11">
        <v>12492344</v>
      </c>
    </row>
    <row r="36" spans="1:15" ht="20.100000000000001" customHeight="1" x14ac:dyDescent="0.5">
      <c r="A36" s="10" t="s">
        <v>9</v>
      </c>
      <c r="G36" s="159">
        <v>17497489</v>
      </c>
      <c r="I36" s="7">
        <v>16061897</v>
      </c>
      <c r="J36" s="12"/>
      <c r="K36" s="159">
        <v>8508433</v>
      </c>
      <c r="L36" s="3"/>
      <c r="M36" s="7">
        <v>8950547</v>
      </c>
    </row>
    <row r="37" spans="1:15" ht="8.1" customHeight="1" x14ac:dyDescent="0.5">
      <c r="A37" s="13"/>
      <c r="E37" s="21"/>
      <c r="F37" s="1"/>
      <c r="G37" s="156"/>
      <c r="H37" s="20"/>
      <c r="I37" s="22"/>
      <c r="J37" s="1"/>
      <c r="K37" s="156"/>
      <c r="L37" s="20"/>
      <c r="M37" s="22"/>
    </row>
    <row r="38" spans="1:15" ht="20.100000000000001" customHeight="1" x14ac:dyDescent="0.5">
      <c r="A38" s="26" t="s">
        <v>10</v>
      </c>
      <c r="G38" s="159">
        <f>SUM(G28:G36)</f>
        <v>2255811537</v>
      </c>
      <c r="H38" s="25"/>
      <c r="I38" s="7">
        <f>SUM(I28:I36)</f>
        <v>1753140822</v>
      </c>
      <c r="K38" s="159">
        <f>SUM(K28:K36)</f>
        <v>2236692059</v>
      </c>
      <c r="L38" s="25"/>
      <c r="M38" s="7">
        <f>SUM(M28:M36)</f>
        <v>1865910735</v>
      </c>
    </row>
    <row r="39" spans="1:15" ht="8.1" customHeight="1" x14ac:dyDescent="0.5">
      <c r="A39" s="26"/>
      <c r="G39" s="157"/>
      <c r="K39" s="157"/>
    </row>
    <row r="40" spans="1:15" ht="20.100000000000001" customHeight="1" thickBot="1" x14ac:dyDescent="0.55000000000000004">
      <c r="A40" s="26" t="s">
        <v>11</v>
      </c>
      <c r="G40" s="160">
        <f>G24+G38</f>
        <v>4883395002</v>
      </c>
      <c r="I40" s="34">
        <f>I24+I38</f>
        <v>4412314421</v>
      </c>
      <c r="K40" s="160">
        <f>K24+K38</f>
        <v>4350180080</v>
      </c>
      <c r="M40" s="34">
        <f>M24+M38</f>
        <v>4063261332</v>
      </c>
    </row>
    <row r="41" spans="1:15" ht="20.100000000000001" customHeight="1" thickTop="1" x14ac:dyDescent="0.5">
      <c r="A41" s="26"/>
      <c r="G41" s="11"/>
      <c r="I41" s="11"/>
      <c r="K41" s="11"/>
      <c r="M41" s="11"/>
    </row>
    <row r="42" spans="1:15" ht="20.100000000000001" customHeight="1" x14ac:dyDescent="0.5">
      <c r="A42" s="26"/>
      <c r="G42" s="11"/>
      <c r="I42" s="11"/>
      <c r="K42" s="11"/>
      <c r="M42" s="11"/>
    </row>
    <row r="43" spans="1:15" ht="20.100000000000001" customHeight="1" x14ac:dyDescent="0.5">
      <c r="A43" s="227" t="s">
        <v>12</v>
      </c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</row>
    <row r="44" spans="1:15" ht="20.25" customHeight="1" x14ac:dyDescent="0.5">
      <c r="A44" s="224"/>
      <c r="B44" s="224"/>
      <c r="C44" s="224"/>
      <c r="D44" s="224"/>
      <c r="F44" s="224"/>
      <c r="G44" s="224"/>
      <c r="H44" s="224"/>
      <c r="I44" s="224"/>
      <c r="J44" s="224"/>
      <c r="K44" s="224"/>
      <c r="L44" s="224"/>
      <c r="M44" s="224"/>
    </row>
    <row r="45" spans="1:15" ht="22.15" customHeight="1" x14ac:dyDescent="0.5">
      <c r="A45" s="35" t="s">
        <v>124</v>
      </c>
      <c r="B45" s="6"/>
      <c r="C45" s="6"/>
      <c r="D45" s="6"/>
      <c r="E45" s="36"/>
      <c r="F45" s="6"/>
      <c r="G45" s="7"/>
      <c r="H45" s="8"/>
      <c r="I45" s="7"/>
      <c r="J45" s="6"/>
      <c r="K45" s="7"/>
      <c r="L45" s="8"/>
      <c r="M45" s="7"/>
    </row>
    <row r="46" spans="1:15" ht="19.350000000000001" customHeight="1" x14ac:dyDescent="0.5">
      <c r="A46" s="1" t="s">
        <v>116</v>
      </c>
      <c r="E46" s="2"/>
    </row>
    <row r="47" spans="1:15" ht="20.100000000000001" customHeight="1" x14ac:dyDescent="0.5">
      <c r="A47" s="26" t="s">
        <v>146</v>
      </c>
    </row>
    <row r="48" spans="1:15" s="9" customFormat="1" ht="20.100000000000001" customHeight="1" x14ac:dyDescent="0.5">
      <c r="A48" s="37" t="str">
        <f>+A3</f>
        <v>ณ วันที่ 31 ธันวาคม พ.ศ. 2563</v>
      </c>
      <c r="B48" s="6"/>
      <c r="C48" s="6"/>
      <c r="D48" s="6"/>
      <c r="E48" s="36"/>
      <c r="F48" s="6"/>
      <c r="G48" s="7"/>
      <c r="H48" s="8"/>
      <c r="I48" s="7"/>
      <c r="J48" s="6"/>
      <c r="K48" s="7"/>
      <c r="L48" s="8"/>
      <c r="M48" s="7"/>
    </row>
    <row r="49" spans="1:14" s="9" customFormat="1" ht="20.100000000000001" customHeight="1" x14ac:dyDescent="0.5">
      <c r="A49" s="38"/>
      <c r="E49" s="39"/>
      <c r="G49" s="11"/>
      <c r="H49" s="25"/>
      <c r="I49" s="11"/>
      <c r="K49" s="11"/>
      <c r="L49" s="25"/>
      <c r="M49" s="11"/>
    </row>
    <row r="50" spans="1:14" s="9" customFormat="1" ht="20.100000000000001" customHeight="1" x14ac:dyDescent="0.5">
      <c r="G50" s="226" t="s">
        <v>125</v>
      </c>
      <c r="H50" s="226"/>
      <c r="I50" s="226"/>
      <c r="K50" s="226" t="s">
        <v>126</v>
      </c>
      <c r="L50" s="226"/>
      <c r="M50" s="226"/>
    </row>
    <row r="51" spans="1:14" ht="20.100000000000001" customHeight="1" x14ac:dyDescent="0.5">
      <c r="A51" s="13"/>
      <c r="E51" s="14"/>
      <c r="F51" s="15"/>
      <c r="G51" s="16" t="s">
        <v>164</v>
      </c>
      <c r="H51" s="17"/>
      <c r="I51" s="16" t="s">
        <v>145</v>
      </c>
      <c r="J51" s="15"/>
      <c r="K51" s="16" t="s">
        <v>164</v>
      </c>
      <c r="L51" s="17"/>
      <c r="M51" s="16" t="s">
        <v>145</v>
      </c>
    </row>
    <row r="52" spans="1:14" ht="20.100000000000001" customHeight="1" x14ac:dyDescent="0.5">
      <c r="A52" s="13"/>
      <c r="E52" s="18" t="s">
        <v>1</v>
      </c>
      <c r="F52" s="1"/>
      <c r="G52" s="19" t="s">
        <v>2</v>
      </c>
      <c r="H52" s="20"/>
      <c r="I52" s="19" t="s">
        <v>2</v>
      </c>
      <c r="J52" s="1"/>
      <c r="K52" s="19" t="s">
        <v>2</v>
      </c>
      <c r="L52" s="20"/>
      <c r="M52" s="19" t="s">
        <v>2</v>
      </c>
    </row>
    <row r="53" spans="1:14" ht="8.1" customHeight="1" x14ac:dyDescent="0.5">
      <c r="A53" s="13"/>
      <c r="E53" s="21"/>
      <c r="F53" s="1"/>
      <c r="G53" s="156"/>
      <c r="H53" s="20"/>
      <c r="I53" s="22"/>
      <c r="J53" s="1"/>
      <c r="K53" s="156"/>
      <c r="L53" s="20"/>
      <c r="M53" s="22"/>
    </row>
    <row r="54" spans="1:14" ht="20.100000000000001" customHeight="1" x14ac:dyDescent="0.5">
      <c r="A54" s="15" t="s">
        <v>60</v>
      </c>
      <c r="E54" s="21"/>
      <c r="F54" s="1"/>
      <c r="G54" s="156"/>
      <c r="H54" s="20"/>
      <c r="I54" s="22"/>
      <c r="J54" s="1"/>
      <c r="K54" s="156"/>
      <c r="L54" s="20"/>
      <c r="M54" s="22"/>
    </row>
    <row r="55" spans="1:14" ht="8.1" customHeight="1" x14ac:dyDescent="0.5">
      <c r="A55" s="15"/>
      <c r="E55" s="21"/>
      <c r="F55" s="1"/>
      <c r="G55" s="156"/>
      <c r="H55" s="20"/>
      <c r="I55" s="22"/>
      <c r="J55" s="1"/>
      <c r="K55" s="156"/>
      <c r="L55" s="20"/>
      <c r="M55" s="22"/>
    </row>
    <row r="56" spans="1:14" ht="20.100000000000001" customHeight="1" x14ac:dyDescent="0.5">
      <c r="A56" s="15" t="s">
        <v>13</v>
      </c>
      <c r="G56" s="157"/>
      <c r="K56" s="157"/>
    </row>
    <row r="57" spans="1:14" ht="8.1" customHeight="1" x14ac:dyDescent="0.5">
      <c r="A57" s="15"/>
      <c r="G57" s="157"/>
      <c r="K57" s="157"/>
    </row>
    <row r="58" spans="1:14" ht="20.100000000000001" customHeight="1" x14ac:dyDescent="0.5">
      <c r="A58" s="10" t="s">
        <v>75</v>
      </c>
      <c r="G58" s="157"/>
      <c r="K58" s="157"/>
    </row>
    <row r="59" spans="1:14" ht="20.100000000000001" customHeight="1" x14ac:dyDescent="0.5">
      <c r="A59" s="2" t="s">
        <v>96</v>
      </c>
      <c r="B59" s="2" t="s">
        <v>97</v>
      </c>
      <c r="E59" s="224">
        <v>21</v>
      </c>
      <c r="G59" s="157">
        <v>0</v>
      </c>
      <c r="H59" s="25"/>
      <c r="I59" s="3">
        <v>13763292</v>
      </c>
      <c r="K59" s="157">
        <v>0</v>
      </c>
      <c r="M59" s="3">
        <v>0</v>
      </c>
    </row>
    <row r="60" spans="1:14" ht="20.100000000000001" customHeight="1" x14ac:dyDescent="0.5">
      <c r="A60" s="2" t="s">
        <v>110</v>
      </c>
      <c r="G60" s="157"/>
      <c r="H60" s="25"/>
      <c r="K60" s="157"/>
    </row>
    <row r="61" spans="1:14" ht="20.100000000000001" customHeight="1" x14ac:dyDescent="0.5">
      <c r="A61" s="2" t="s">
        <v>96</v>
      </c>
      <c r="B61" s="2" t="s">
        <v>111</v>
      </c>
      <c r="E61" s="224">
        <v>21</v>
      </c>
      <c r="G61" s="157">
        <v>0</v>
      </c>
      <c r="H61" s="25"/>
      <c r="I61" s="3">
        <v>12492000</v>
      </c>
      <c r="K61" s="157">
        <v>0</v>
      </c>
      <c r="M61" s="3">
        <v>0</v>
      </c>
    </row>
    <row r="62" spans="1:14" ht="20.100000000000001" customHeight="1" x14ac:dyDescent="0.5">
      <c r="A62" s="10" t="s">
        <v>14</v>
      </c>
      <c r="E62" s="224">
        <v>22</v>
      </c>
      <c r="G62" s="157">
        <v>365997505</v>
      </c>
      <c r="I62" s="3">
        <v>311767892</v>
      </c>
      <c r="K62" s="157">
        <v>297744435</v>
      </c>
      <c r="M62" s="3">
        <v>256321887</v>
      </c>
    </row>
    <row r="63" spans="1:14" ht="20.100000000000001" customHeight="1" x14ac:dyDescent="0.5">
      <c r="A63" s="10" t="s">
        <v>36</v>
      </c>
      <c r="G63" s="157">
        <v>50248814</v>
      </c>
      <c r="H63" s="25"/>
      <c r="I63" s="3">
        <v>26132541</v>
      </c>
      <c r="K63" s="157">
        <v>41414609</v>
      </c>
      <c r="L63" s="25"/>
      <c r="M63" s="3">
        <v>21711420</v>
      </c>
      <c r="N63" s="33"/>
    </row>
    <row r="64" spans="1:14" ht="20.100000000000001" customHeight="1" x14ac:dyDescent="0.5">
      <c r="A64" s="10" t="s">
        <v>169</v>
      </c>
      <c r="G64" s="157"/>
      <c r="K64" s="157"/>
    </row>
    <row r="65" spans="1:16" ht="20.100000000000001" customHeight="1" x14ac:dyDescent="0.5">
      <c r="A65" s="10"/>
      <c r="B65" s="2" t="s">
        <v>170</v>
      </c>
      <c r="E65" s="224">
        <v>21</v>
      </c>
      <c r="G65" s="157">
        <v>10888551</v>
      </c>
      <c r="I65" s="3">
        <v>71554</v>
      </c>
      <c r="K65" s="157">
        <v>3722655</v>
      </c>
      <c r="M65" s="3">
        <v>0</v>
      </c>
    </row>
    <row r="66" spans="1:16" ht="20.100000000000001" customHeight="1" x14ac:dyDescent="0.5">
      <c r="A66" s="2" t="s">
        <v>15</v>
      </c>
      <c r="G66" s="159">
        <v>9501461</v>
      </c>
      <c r="I66" s="7">
        <v>10912632</v>
      </c>
      <c r="K66" s="159">
        <v>3356738</v>
      </c>
      <c r="L66" s="25"/>
      <c r="M66" s="7">
        <v>6177903</v>
      </c>
    </row>
    <row r="67" spans="1:16" ht="8.1" customHeight="1" x14ac:dyDescent="0.5">
      <c r="A67" s="13"/>
      <c r="E67" s="21"/>
      <c r="F67" s="1"/>
      <c r="G67" s="156"/>
      <c r="H67" s="20"/>
      <c r="I67" s="22"/>
      <c r="J67" s="1"/>
      <c r="K67" s="156"/>
      <c r="L67" s="20"/>
      <c r="M67" s="22"/>
    </row>
    <row r="68" spans="1:16" ht="20.100000000000001" customHeight="1" x14ac:dyDescent="0.5">
      <c r="A68" s="26" t="s">
        <v>16</v>
      </c>
      <c r="G68" s="159">
        <f>SUM(G58:G66)</f>
        <v>436636331</v>
      </c>
      <c r="I68" s="7">
        <f>SUM(I58:I66)</f>
        <v>375139911</v>
      </c>
      <c r="K68" s="159">
        <f>SUM(K58:K66)</f>
        <v>346238437</v>
      </c>
      <c r="M68" s="7">
        <f>SUM(M58:M66)</f>
        <v>284211210</v>
      </c>
    </row>
    <row r="69" spans="1:16" ht="20.100000000000001" customHeight="1" x14ac:dyDescent="0.5">
      <c r="A69" s="10"/>
      <c r="G69" s="157"/>
      <c r="K69" s="157"/>
    </row>
    <row r="70" spans="1:16" ht="20.100000000000001" customHeight="1" x14ac:dyDescent="0.5">
      <c r="A70" s="15" t="s">
        <v>17</v>
      </c>
      <c r="G70" s="157"/>
      <c r="K70" s="157"/>
    </row>
    <row r="71" spans="1:16" ht="8.1" customHeight="1" x14ac:dyDescent="0.5">
      <c r="A71" s="27"/>
      <c r="G71" s="157"/>
      <c r="K71" s="157"/>
    </row>
    <row r="72" spans="1:16" ht="20.100000000000001" customHeight="1" x14ac:dyDescent="0.5">
      <c r="A72" s="10" t="s">
        <v>37</v>
      </c>
      <c r="E72" s="224">
        <v>21</v>
      </c>
      <c r="G72" s="157">
        <v>0</v>
      </c>
      <c r="I72" s="3">
        <v>40326020</v>
      </c>
      <c r="K72" s="157">
        <v>0</v>
      </c>
      <c r="M72" s="3">
        <v>0</v>
      </c>
    </row>
    <row r="73" spans="1:16" ht="20.100000000000001" customHeight="1" x14ac:dyDescent="0.5">
      <c r="A73" s="10" t="s">
        <v>76</v>
      </c>
      <c r="E73" s="224">
        <v>21</v>
      </c>
      <c r="G73" s="157">
        <v>0</v>
      </c>
      <c r="I73" s="3">
        <v>37508000</v>
      </c>
      <c r="K73" s="157">
        <v>0</v>
      </c>
      <c r="M73" s="3">
        <v>0</v>
      </c>
    </row>
    <row r="74" spans="1:16" ht="20.100000000000001" customHeight="1" x14ac:dyDescent="0.5">
      <c r="A74" s="10" t="s">
        <v>171</v>
      </c>
      <c r="E74" s="224">
        <v>21</v>
      </c>
      <c r="G74" s="157">
        <v>296120833</v>
      </c>
      <c r="I74" s="3">
        <v>35081539</v>
      </c>
      <c r="K74" s="157">
        <v>151677966</v>
      </c>
      <c r="M74" s="3">
        <v>32835396</v>
      </c>
      <c r="O74" s="33"/>
      <c r="P74" s="33"/>
    </row>
    <row r="75" spans="1:16" ht="20.100000000000001" customHeight="1" x14ac:dyDescent="0.5">
      <c r="A75" s="2" t="s">
        <v>18</v>
      </c>
      <c r="E75" s="24">
        <v>23</v>
      </c>
      <c r="G75" s="159">
        <v>61825186</v>
      </c>
      <c r="I75" s="7">
        <v>54383772</v>
      </c>
      <c r="K75" s="159">
        <v>37959927</v>
      </c>
      <c r="M75" s="7">
        <v>35054436</v>
      </c>
    </row>
    <row r="76" spans="1:16" ht="8.1" customHeight="1" x14ac:dyDescent="0.5">
      <c r="A76" s="13"/>
      <c r="E76" s="21"/>
      <c r="F76" s="1"/>
      <c r="G76" s="156"/>
      <c r="H76" s="20"/>
      <c r="I76" s="22"/>
      <c r="J76" s="1"/>
      <c r="K76" s="156"/>
      <c r="L76" s="20"/>
      <c r="M76" s="22"/>
    </row>
    <row r="77" spans="1:16" ht="20.100000000000001" customHeight="1" x14ac:dyDescent="0.5">
      <c r="A77" s="27" t="s">
        <v>19</v>
      </c>
      <c r="G77" s="159">
        <f>SUM(G72:G75)</f>
        <v>357946019</v>
      </c>
      <c r="I77" s="7">
        <f>SUM(I72:I75)</f>
        <v>167299331</v>
      </c>
      <c r="K77" s="159">
        <f>SUM(K72:K75)</f>
        <v>189637893</v>
      </c>
      <c r="M77" s="7">
        <f>SUM(M72:M75)</f>
        <v>67889832</v>
      </c>
    </row>
    <row r="78" spans="1:16" ht="8.1" customHeight="1" x14ac:dyDescent="0.5">
      <c r="A78" s="23"/>
      <c r="G78" s="157"/>
      <c r="K78" s="157"/>
    </row>
    <row r="79" spans="1:16" ht="20.100000000000001" customHeight="1" x14ac:dyDescent="0.5">
      <c r="A79" s="27" t="s">
        <v>20</v>
      </c>
      <c r="G79" s="159">
        <f>G68+G77</f>
        <v>794582350</v>
      </c>
      <c r="I79" s="7">
        <f>I68+I77</f>
        <v>542439242</v>
      </c>
      <c r="K79" s="159">
        <f>K68+K77</f>
        <v>535876330</v>
      </c>
      <c r="M79" s="7">
        <f>M68+M77</f>
        <v>352101042</v>
      </c>
    </row>
    <row r="80" spans="1:16" ht="20.100000000000001" customHeight="1" x14ac:dyDescent="0.5">
      <c r="A80" s="27"/>
      <c r="G80" s="11"/>
      <c r="I80" s="11"/>
      <c r="K80" s="11"/>
      <c r="M80" s="11"/>
    </row>
    <row r="81" spans="1:13" ht="20.100000000000001" customHeight="1" x14ac:dyDescent="0.5">
      <c r="A81" s="27"/>
      <c r="G81" s="11"/>
      <c r="I81" s="11"/>
      <c r="K81" s="11"/>
      <c r="M81" s="11"/>
    </row>
    <row r="82" spans="1:13" ht="20.100000000000001" customHeight="1" x14ac:dyDescent="0.5">
      <c r="A82" s="27"/>
      <c r="G82" s="11"/>
      <c r="I82" s="11"/>
      <c r="K82" s="11"/>
      <c r="M82" s="11"/>
    </row>
    <row r="83" spans="1:13" ht="20.100000000000001" customHeight="1" x14ac:dyDescent="0.5">
      <c r="A83" s="27"/>
      <c r="G83" s="11"/>
      <c r="I83" s="11"/>
      <c r="K83" s="11"/>
      <c r="M83" s="11"/>
    </row>
    <row r="84" spans="1:13" ht="20.100000000000001" customHeight="1" x14ac:dyDescent="0.5">
      <c r="A84" s="27"/>
      <c r="G84" s="11"/>
      <c r="I84" s="11"/>
      <c r="K84" s="11"/>
      <c r="M84" s="11"/>
    </row>
    <row r="85" spans="1:13" ht="20.100000000000001" customHeight="1" x14ac:dyDescent="0.5">
      <c r="A85" s="27"/>
      <c r="G85" s="11"/>
      <c r="I85" s="11"/>
      <c r="K85" s="11"/>
      <c r="M85" s="11"/>
    </row>
    <row r="86" spans="1:13" ht="20.100000000000001" customHeight="1" x14ac:dyDescent="0.5">
      <c r="A86" s="27"/>
      <c r="G86" s="11"/>
      <c r="I86" s="11"/>
      <c r="K86" s="11"/>
      <c r="M86" s="11"/>
    </row>
    <row r="87" spans="1:13" ht="20.100000000000001" customHeight="1" x14ac:dyDescent="0.5">
      <c r="A87" s="27"/>
      <c r="G87" s="11"/>
      <c r="I87" s="11"/>
      <c r="K87" s="11"/>
      <c r="M87" s="11"/>
    </row>
    <row r="88" spans="1:13" ht="20.100000000000001" customHeight="1" x14ac:dyDescent="0.5">
      <c r="A88" s="27"/>
      <c r="G88" s="11"/>
      <c r="I88" s="11"/>
      <c r="K88" s="11"/>
      <c r="M88" s="11"/>
    </row>
    <row r="89" spans="1:13" ht="24" customHeight="1" x14ac:dyDescent="0.5">
      <c r="A89" s="27"/>
      <c r="G89" s="11"/>
      <c r="I89" s="11"/>
      <c r="K89" s="11"/>
      <c r="M89" s="11"/>
    </row>
    <row r="90" spans="1:13" ht="22.15" customHeight="1" x14ac:dyDescent="0.5">
      <c r="A90" s="40" t="str">
        <f>A45</f>
        <v>หมายเหตุประกอบงบการเงินรวมและงบการเงินเฉพาะกิจการเป็นส่วนหนึ่งของงบการเงินนี้</v>
      </c>
      <c r="B90" s="6"/>
      <c r="C90" s="6"/>
      <c r="D90" s="6"/>
      <c r="E90" s="36"/>
      <c r="F90" s="6"/>
      <c r="G90" s="7"/>
      <c r="H90" s="8"/>
      <c r="I90" s="7"/>
      <c r="J90" s="6"/>
      <c r="K90" s="7"/>
      <c r="L90" s="8"/>
      <c r="M90" s="7"/>
    </row>
    <row r="91" spans="1:13" ht="19.350000000000001" customHeight="1" x14ac:dyDescent="0.5">
      <c r="A91" s="1" t="s">
        <v>116</v>
      </c>
      <c r="E91" s="2"/>
    </row>
    <row r="92" spans="1:13" ht="20.100000000000001" customHeight="1" x14ac:dyDescent="0.5">
      <c r="A92" s="26" t="s">
        <v>146</v>
      </c>
      <c r="G92" s="11"/>
      <c r="I92" s="11"/>
      <c r="K92" s="11"/>
      <c r="M92" s="11"/>
    </row>
    <row r="93" spans="1:13" ht="20.100000000000001" customHeight="1" x14ac:dyDescent="0.5">
      <c r="A93" s="37" t="str">
        <f>A48</f>
        <v>ณ วันที่ 31 ธันวาคม พ.ศ. 2563</v>
      </c>
      <c r="B93" s="6"/>
      <c r="C93" s="6"/>
      <c r="D93" s="6"/>
      <c r="E93" s="36"/>
      <c r="F93" s="6"/>
      <c r="G93" s="7"/>
      <c r="H93" s="8"/>
      <c r="I93" s="7"/>
      <c r="J93" s="6"/>
      <c r="K93" s="7"/>
      <c r="L93" s="8"/>
      <c r="M93" s="7"/>
    </row>
    <row r="94" spans="1:13" ht="20.100000000000001" customHeight="1" x14ac:dyDescent="0.5">
      <c r="A94" s="41"/>
      <c r="B94" s="9"/>
      <c r="C94" s="9"/>
      <c r="D94" s="9"/>
      <c r="E94" s="39"/>
      <c r="F94" s="9"/>
      <c r="G94" s="11"/>
      <c r="H94" s="25"/>
      <c r="I94" s="11"/>
      <c r="J94" s="9"/>
      <c r="K94" s="11"/>
      <c r="L94" s="25"/>
      <c r="M94" s="11"/>
    </row>
    <row r="95" spans="1:13" ht="20.100000000000001" customHeight="1" x14ac:dyDescent="0.5">
      <c r="A95" s="41"/>
      <c r="B95" s="9"/>
      <c r="C95" s="9"/>
      <c r="D95" s="9"/>
      <c r="E95" s="9"/>
      <c r="F95" s="9"/>
      <c r="G95" s="226" t="s">
        <v>125</v>
      </c>
      <c r="H95" s="226"/>
      <c r="I95" s="226"/>
      <c r="J95" s="9"/>
      <c r="K95" s="226" t="s">
        <v>126</v>
      </c>
      <c r="L95" s="226"/>
      <c r="M95" s="226"/>
    </row>
    <row r="96" spans="1:13" ht="20.100000000000001" customHeight="1" x14ac:dyDescent="0.5">
      <c r="A96" s="27"/>
      <c r="E96" s="14"/>
      <c r="F96" s="15"/>
      <c r="G96" s="16" t="s">
        <v>164</v>
      </c>
      <c r="H96" s="17"/>
      <c r="I96" s="16" t="s">
        <v>145</v>
      </c>
      <c r="J96" s="15"/>
      <c r="K96" s="16" t="s">
        <v>164</v>
      </c>
      <c r="L96" s="17"/>
      <c r="M96" s="16" t="s">
        <v>145</v>
      </c>
    </row>
    <row r="97" spans="1:13" ht="20.100000000000001" customHeight="1" x14ac:dyDescent="0.5">
      <c r="A97" s="27"/>
      <c r="E97" s="18" t="s">
        <v>1</v>
      </c>
      <c r="F97" s="1"/>
      <c r="G97" s="19" t="s">
        <v>2</v>
      </c>
      <c r="H97" s="20"/>
      <c r="I97" s="19" t="s">
        <v>2</v>
      </c>
      <c r="J97" s="1"/>
      <c r="K97" s="19" t="s">
        <v>2</v>
      </c>
      <c r="L97" s="20"/>
      <c r="M97" s="19" t="s">
        <v>2</v>
      </c>
    </row>
    <row r="98" spans="1:13" ht="8.1" customHeight="1" x14ac:dyDescent="0.5">
      <c r="A98" s="27"/>
      <c r="E98" s="21"/>
      <c r="F98" s="1"/>
      <c r="G98" s="156"/>
      <c r="H98" s="20"/>
      <c r="I98" s="22"/>
      <c r="J98" s="1"/>
      <c r="K98" s="156"/>
      <c r="L98" s="20"/>
      <c r="M98" s="22"/>
    </row>
    <row r="99" spans="1:13" ht="20.100000000000001" customHeight="1" x14ac:dyDescent="0.5">
      <c r="A99" s="15" t="s">
        <v>61</v>
      </c>
      <c r="G99" s="157"/>
      <c r="K99" s="157"/>
    </row>
    <row r="100" spans="1:13" ht="8.1" customHeight="1" x14ac:dyDescent="0.5">
      <c r="A100" s="27"/>
      <c r="G100" s="157"/>
      <c r="K100" s="157"/>
    </row>
    <row r="101" spans="1:13" ht="20.100000000000001" customHeight="1" x14ac:dyDescent="0.5">
      <c r="A101" s="23" t="s">
        <v>21</v>
      </c>
      <c r="E101" s="39"/>
      <c r="G101" s="157"/>
      <c r="K101" s="157"/>
    </row>
    <row r="102" spans="1:13" ht="20.100000000000001" customHeight="1" x14ac:dyDescent="0.5">
      <c r="A102" s="23"/>
      <c r="B102" s="23" t="s">
        <v>22</v>
      </c>
      <c r="E102" s="39"/>
      <c r="G102" s="157"/>
      <c r="K102" s="157"/>
    </row>
    <row r="103" spans="1:13" ht="20.25" customHeight="1" x14ac:dyDescent="0.5">
      <c r="A103" s="23"/>
      <c r="B103" s="23"/>
      <c r="C103" s="2" t="s">
        <v>196</v>
      </c>
      <c r="E103" s="39"/>
      <c r="G103" s="157"/>
      <c r="K103" s="157"/>
    </row>
    <row r="104" spans="1:13" ht="20.25" customHeight="1" thickBot="1" x14ac:dyDescent="0.55000000000000004">
      <c r="A104" s="23"/>
      <c r="B104" s="23"/>
      <c r="D104" s="2" t="s">
        <v>118</v>
      </c>
      <c r="E104" s="39"/>
      <c r="G104" s="160">
        <v>2000000000</v>
      </c>
      <c r="I104" s="34">
        <v>2000000000</v>
      </c>
      <c r="K104" s="160">
        <v>2000000000</v>
      </c>
      <c r="M104" s="34">
        <v>2000000000</v>
      </c>
    </row>
    <row r="105" spans="1:13" ht="8.1" customHeight="1" thickTop="1" x14ac:dyDescent="0.5">
      <c r="B105" s="23"/>
      <c r="E105" s="9"/>
      <c r="G105" s="157"/>
      <c r="K105" s="157"/>
    </row>
    <row r="106" spans="1:13" ht="20.100000000000001" customHeight="1" x14ac:dyDescent="0.5">
      <c r="B106" s="23" t="s">
        <v>62</v>
      </c>
      <c r="E106" s="39"/>
      <c r="G106" s="161"/>
      <c r="H106" s="42"/>
      <c r="I106" s="33"/>
      <c r="K106" s="161"/>
      <c r="L106" s="42"/>
      <c r="M106" s="33"/>
    </row>
    <row r="107" spans="1:13" ht="20.100000000000001" customHeight="1" x14ac:dyDescent="0.5">
      <c r="B107" s="23"/>
      <c r="C107" s="2" t="s">
        <v>196</v>
      </c>
      <c r="E107" s="9"/>
      <c r="G107" s="157"/>
      <c r="K107" s="157"/>
    </row>
    <row r="108" spans="1:13" ht="20.100000000000001" customHeight="1" x14ac:dyDescent="0.5">
      <c r="B108" s="23"/>
      <c r="D108" s="2" t="s">
        <v>117</v>
      </c>
      <c r="E108" s="39">
        <v>24</v>
      </c>
      <c r="G108" s="158">
        <v>2000000000</v>
      </c>
      <c r="I108" s="11">
        <v>2000000000</v>
      </c>
      <c r="K108" s="157">
        <v>2000000000</v>
      </c>
      <c r="M108" s="3">
        <v>2000000000</v>
      </c>
    </row>
    <row r="109" spans="1:13" ht="20.100000000000001" customHeight="1" x14ac:dyDescent="0.5">
      <c r="A109" s="2" t="s">
        <v>77</v>
      </c>
      <c r="B109" s="23"/>
      <c r="E109" s="39">
        <v>24</v>
      </c>
      <c r="G109" s="158">
        <v>1248938736</v>
      </c>
      <c r="I109" s="11">
        <v>1248938736</v>
      </c>
      <c r="K109" s="158">
        <v>1248938736</v>
      </c>
      <c r="M109" s="11">
        <v>1248938736</v>
      </c>
    </row>
    <row r="110" spans="1:13" ht="20.100000000000001" customHeight="1" x14ac:dyDescent="0.5">
      <c r="A110" s="2" t="s">
        <v>92</v>
      </c>
      <c r="B110" s="23"/>
      <c r="E110" s="39">
        <v>24</v>
      </c>
      <c r="G110" s="157">
        <v>94712575</v>
      </c>
      <c r="I110" s="3">
        <v>94712575</v>
      </c>
      <c r="K110" s="157">
        <v>0</v>
      </c>
      <c r="M110" s="3">
        <v>0</v>
      </c>
    </row>
    <row r="111" spans="1:13" ht="20.100000000000001" customHeight="1" x14ac:dyDescent="0.5">
      <c r="A111" s="10" t="s">
        <v>23</v>
      </c>
      <c r="E111" s="39"/>
      <c r="G111" s="157"/>
      <c r="H111" s="25"/>
      <c r="K111" s="157"/>
      <c r="L111" s="25"/>
    </row>
    <row r="112" spans="1:13" ht="20.100000000000001" customHeight="1" x14ac:dyDescent="0.5">
      <c r="A112" s="10"/>
      <c r="B112" s="2" t="s">
        <v>107</v>
      </c>
      <c r="E112" s="39"/>
      <c r="G112" s="157"/>
      <c r="H112" s="25"/>
      <c r="K112" s="157"/>
      <c r="L112" s="25"/>
    </row>
    <row r="113" spans="1:13" ht="20.100000000000001" customHeight="1" x14ac:dyDescent="0.5">
      <c r="A113" s="10"/>
      <c r="C113" s="2" t="s">
        <v>108</v>
      </c>
      <c r="E113" s="39">
        <v>25</v>
      </c>
      <c r="G113" s="157">
        <v>130650000</v>
      </c>
      <c r="H113" s="25"/>
      <c r="I113" s="3">
        <v>110350000</v>
      </c>
      <c r="K113" s="157">
        <v>130650000</v>
      </c>
      <c r="L113" s="25"/>
      <c r="M113" s="3">
        <v>110350000</v>
      </c>
    </row>
    <row r="114" spans="1:13" ht="20.100000000000001" customHeight="1" x14ac:dyDescent="0.5">
      <c r="A114" s="10"/>
      <c r="B114" s="2" t="s">
        <v>24</v>
      </c>
      <c r="E114" s="39"/>
      <c r="G114" s="157">
        <v>619522147</v>
      </c>
      <c r="I114" s="11">
        <v>423929843</v>
      </c>
      <c r="J114" s="9"/>
      <c r="K114" s="158">
        <v>434715014</v>
      </c>
      <c r="L114" s="43"/>
      <c r="M114" s="11">
        <v>351871554</v>
      </c>
    </row>
    <row r="115" spans="1:13" ht="20.100000000000001" customHeight="1" x14ac:dyDescent="0.5">
      <c r="A115" s="10" t="s">
        <v>52</v>
      </c>
      <c r="E115" s="39"/>
      <c r="G115" s="159">
        <v>-2889648</v>
      </c>
      <c r="I115" s="7">
        <v>-7665932</v>
      </c>
      <c r="K115" s="159">
        <v>0</v>
      </c>
      <c r="L115" s="43"/>
      <c r="M115" s="7">
        <v>0</v>
      </c>
    </row>
    <row r="116" spans="1:13" ht="8.1" customHeight="1" x14ac:dyDescent="0.5">
      <c r="A116" s="26"/>
      <c r="E116" s="39"/>
      <c r="G116" s="157"/>
      <c r="K116" s="157"/>
    </row>
    <row r="117" spans="1:13" ht="20.100000000000001" customHeight="1" x14ac:dyDescent="0.4">
      <c r="A117" s="44" t="s">
        <v>194</v>
      </c>
      <c r="E117" s="39"/>
      <c r="G117" s="158">
        <f>SUM(G108:G115)</f>
        <v>4090933810</v>
      </c>
      <c r="I117" s="11">
        <f>SUM(I108:I115)</f>
        <v>3870265222</v>
      </c>
      <c r="K117" s="158">
        <f>SUM(K108:K115)</f>
        <v>3814303750</v>
      </c>
      <c r="M117" s="11">
        <f>SUM(M108:M115)</f>
        <v>3711160290</v>
      </c>
    </row>
    <row r="118" spans="1:13" ht="20.100000000000001" customHeight="1" x14ac:dyDescent="0.5">
      <c r="A118" s="10"/>
      <c r="B118" s="2" t="s">
        <v>54</v>
      </c>
      <c r="E118" s="39"/>
      <c r="G118" s="159">
        <v>-2121158</v>
      </c>
      <c r="I118" s="7">
        <v>-390043</v>
      </c>
      <c r="K118" s="159">
        <v>0</v>
      </c>
      <c r="M118" s="7">
        <v>0</v>
      </c>
    </row>
    <row r="119" spans="1:13" ht="8.1" customHeight="1" x14ac:dyDescent="0.5">
      <c r="A119" s="26"/>
      <c r="E119" s="39"/>
      <c r="G119" s="157"/>
      <c r="K119" s="157"/>
    </row>
    <row r="120" spans="1:13" ht="20.100000000000001" customHeight="1" x14ac:dyDescent="0.5">
      <c r="A120" s="15" t="s">
        <v>79</v>
      </c>
      <c r="G120" s="159">
        <f>SUM(G117:G118)</f>
        <v>4088812652</v>
      </c>
      <c r="I120" s="7">
        <f>SUM(I117:I118)</f>
        <v>3869875179</v>
      </c>
      <c r="K120" s="159">
        <f>SUM(K117:K118)</f>
        <v>3814303750</v>
      </c>
      <c r="M120" s="7">
        <f>SUM(M117:M118)</f>
        <v>3711160290</v>
      </c>
    </row>
    <row r="121" spans="1:13" ht="8.1" customHeight="1" x14ac:dyDescent="0.5">
      <c r="B121" s="23"/>
      <c r="G121" s="157"/>
      <c r="K121" s="157"/>
    </row>
    <row r="122" spans="1:13" ht="20.100000000000001" customHeight="1" thickBot="1" x14ac:dyDescent="0.55000000000000004">
      <c r="A122" s="1" t="s">
        <v>80</v>
      </c>
      <c r="G122" s="160">
        <f>G79+G120</f>
        <v>4883395002</v>
      </c>
      <c r="I122" s="34">
        <f>I79+I120</f>
        <v>4412314421</v>
      </c>
      <c r="K122" s="160">
        <f>K79+K120</f>
        <v>4350180080</v>
      </c>
      <c r="M122" s="34">
        <f>M79+M120</f>
        <v>4063261332</v>
      </c>
    </row>
    <row r="123" spans="1:13" ht="20.100000000000001" customHeight="1" thickTop="1" x14ac:dyDescent="0.5">
      <c r="A123" s="1"/>
      <c r="G123" s="11"/>
      <c r="H123" s="11"/>
      <c r="I123" s="11"/>
      <c r="J123" s="11"/>
      <c r="K123" s="11"/>
      <c r="L123" s="11"/>
      <c r="M123" s="11"/>
    </row>
    <row r="124" spans="1:13" ht="20.100000000000001" customHeight="1" x14ac:dyDescent="0.5">
      <c r="A124" s="1"/>
      <c r="G124" s="11"/>
      <c r="I124" s="11"/>
      <c r="K124" s="11"/>
      <c r="M124" s="11"/>
    </row>
    <row r="125" spans="1:13" ht="20.100000000000001" customHeight="1" x14ac:dyDescent="0.5">
      <c r="A125" s="1"/>
      <c r="G125" s="11"/>
      <c r="I125" s="11"/>
      <c r="K125" s="11"/>
      <c r="M125" s="11"/>
    </row>
    <row r="126" spans="1:13" ht="20.100000000000001" customHeight="1" x14ac:dyDescent="0.5">
      <c r="A126" s="1"/>
      <c r="G126" s="11"/>
      <c r="I126" s="11"/>
      <c r="K126" s="11"/>
      <c r="M126" s="11"/>
    </row>
    <row r="127" spans="1:13" ht="20.100000000000001" customHeight="1" x14ac:dyDescent="0.5">
      <c r="A127" s="1"/>
      <c r="G127" s="11"/>
      <c r="I127" s="11"/>
      <c r="K127" s="11"/>
      <c r="M127" s="11"/>
    </row>
    <row r="128" spans="1:13" ht="20.100000000000001" customHeight="1" x14ac:dyDescent="0.5">
      <c r="A128" s="1"/>
      <c r="G128" s="11"/>
      <c r="I128" s="11"/>
      <c r="K128" s="11"/>
      <c r="M128" s="11"/>
    </row>
    <row r="129" spans="1:13" ht="20.100000000000001" customHeight="1" x14ac:dyDescent="0.5">
      <c r="A129" s="1"/>
      <c r="G129" s="11"/>
      <c r="I129" s="11"/>
      <c r="K129" s="11"/>
      <c r="M129" s="11"/>
    </row>
    <row r="130" spans="1:13" ht="20.100000000000001" customHeight="1" x14ac:dyDescent="0.5">
      <c r="A130" s="1"/>
      <c r="G130" s="11"/>
      <c r="I130" s="11"/>
      <c r="K130" s="11"/>
      <c r="M130" s="11"/>
    </row>
    <row r="131" spans="1:13" ht="20.100000000000001" customHeight="1" x14ac:dyDescent="0.5">
      <c r="A131" s="1"/>
      <c r="G131" s="11"/>
      <c r="I131" s="11"/>
      <c r="K131" s="11"/>
      <c r="M131" s="11"/>
    </row>
    <row r="132" spans="1:13" ht="20.100000000000001" customHeight="1" x14ac:dyDescent="0.5">
      <c r="A132" s="1"/>
      <c r="G132" s="11"/>
      <c r="I132" s="11"/>
      <c r="K132" s="11"/>
      <c r="M132" s="11"/>
    </row>
    <row r="133" spans="1:13" ht="20.100000000000001" customHeight="1" x14ac:dyDescent="0.5">
      <c r="A133" s="1"/>
      <c r="G133" s="11"/>
      <c r="I133" s="11"/>
      <c r="K133" s="11"/>
      <c r="M133" s="11"/>
    </row>
    <row r="134" spans="1:13" ht="9" customHeight="1" x14ac:dyDescent="0.5">
      <c r="A134" s="1"/>
      <c r="G134" s="11"/>
      <c r="I134" s="11"/>
      <c r="K134" s="11"/>
      <c r="M134" s="11"/>
    </row>
    <row r="135" spans="1:13" ht="22.15" customHeight="1" x14ac:dyDescent="0.5">
      <c r="A135" s="40" t="str">
        <f>A45</f>
        <v>หมายเหตุประกอบงบการเงินรวมและงบการเงินเฉพาะกิจการเป็นส่วนหนึ่งของงบการเงินนี้</v>
      </c>
      <c r="B135" s="6"/>
      <c r="C135" s="6"/>
      <c r="D135" s="6"/>
      <c r="E135" s="36"/>
      <c r="F135" s="6"/>
      <c r="G135" s="7"/>
      <c r="H135" s="8"/>
      <c r="I135" s="7"/>
      <c r="J135" s="6"/>
      <c r="K135" s="7"/>
      <c r="L135" s="8"/>
      <c r="M135" s="7"/>
    </row>
  </sheetData>
  <mergeCells count="7">
    <mergeCell ref="G95:I95"/>
    <mergeCell ref="K95:M95"/>
    <mergeCell ref="G5:I5"/>
    <mergeCell ref="K5:M5"/>
    <mergeCell ref="A43:M43"/>
    <mergeCell ref="G50:I50"/>
    <mergeCell ref="K50:M50"/>
  </mergeCells>
  <pageMargins left="0.9" right="0.5" top="0.5" bottom="0.6" header="0.49" footer="0.4"/>
  <pageSetup paperSize="9" scale="95" firstPageNumber="7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45" max="12" man="1"/>
    <brk id="9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98"/>
  <sheetViews>
    <sheetView zoomScaleNormal="100" zoomScaleSheetLayoutView="120" workbookViewId="0">
      <selection activeCell="D9" sqref="D9"/>
    </sheetView>
  </sheetViews>
  <sheetFormatPr defaultColWidth="10.28515625" defaultRowHeight="19.5" customHeight="1" x14ac:dyDescent="0.5"/>
  <cols>
    <col min="1" max="3" width="1.7109375" style="9" customWidth="1"/>
    <col min="4" max="4" width="34.42578125" style="9" customWidth="1"/>
    <col min="5" max="5" width="8" style="39" customWidth="1"/>
    <col min="6" max="6" width="0.7109375" style="9" customWidth="1"/>
    <col min="7" max="7" width="12.5703125" style="11" customWidth="1"/>
    <col min="8" max="8" width="0.7109375" style="25" customWidth="1"/>
    <col min="9" max="9" width="12.5703125" style="11" customWidth="1"/>
    <col min="10" max="10" width="0.7109375" style="9" customWidth="1"/>
    <col min="11" max="11" width="12.5703125" style="11" customWidth="1"/>
    <col min="12" max="12" width="0.7109375" style="25" customWidth="1"/>
    <col min="13" max="13" width="12.5703125" style="11" customWidth="1"/>
    <col min="14" max="16384" width="10.28515625" style="9"/>
  </cols>
  <sheetData>
    <row r="1" spans="1:13" ht="19.149999999999999" customHeight="1" x14ac:dyDescent="0.5">
      <c r="A1" s="211" t="s">
        <v>116</v>
      </c>
    </row>
    <row r="2" spans="1:13" ht="19.149999999999999" customHeight="1" x14ac:dyDescent="0.5">
      <c r="A2" s="45" t="s">
        <v>127</v>
      </c>
    </row>
    <row r="3" spans="1:13" ht="19.149999999999999" customHeight="1" x14ac:dyDescent="0.5">
      <c r="A3" s="198" t="s">
        <v>166</v>
      </c>
      <c r="B3" s="6"/>
      <c r="C3" s="6"/>
      <c r="D3" s="6"/>
      <c r="E3" s="36"/>
      <c r="F3" s="6"/>
      <c r="G3" s="7"/>
      <c r="H3" s="8"/>
      <c r="I3" s="7"/>
      <c r="J3" s="6"/>
      <c r="K3" s="7"/>
      <c r="L3" s="8"/>
      <c r="M3" s="7"/>
    </row>
    <row r="4" spans="1:13" ht="14.25" customHeight="1" x14ac:dyDescent="0.5">
      <c r="A4" s="49"/>
    </row>
    <row r="5" spans="1:13" ht="19.350000000000001" customHeight="1" x14ac:dyDescent="0.5">
      <c r="A5" s="49"/>
      <c r="G5" s="226" t="s">
        <v>125</v>
      </c>
      <c r="H5" s="226"/>
      <c r="I5" s="226"/>
      <c r="K5" s="226" t="s">
        <v>126</v>
      </c>
      <c r="L5" s="226"/>
      <c r="M5" s="226"/>
    </row>
    <row r="6" spans="1:13" ht="19.149999999999999" customHeight="1" x14ac:dyDescent="0.5">
      <c r="E6" s="67"/>
      <c r="F6" s="45"/>
      <c r="G6" s="22" t="s">
        <v>164</v>
      </c>
      <c r="H6" s="212"/>
      <c r="I6" s="22" t="s">
        <v>145</v>
      </c>
      <c r="J6" s="45"/>
      <c r="K6" s="22" t="s">
        <v>164</v>
      </c>
      <c r="L6" s="212"/>
      <c r="M6" s="22" t="s">
        <v>145</v>
      </c>
    </row>
    <row r="7" spans="1:13" ht="19.149999999999999" customHeight="1" x14ac:dyDescent="0.5">
      <c r="E7" s="18" t="s">
        <v>1</v>
      </c>
      <c r="F7" s="45"/>
      <c r="G7" s="19" t="s">
        <v>2</v>
      </c>
      <c r="H7" s="213"/>
      <c r="I7" s="19" t="s">
        <v>2</v>
      </c>
      <c r="J7" s="45"/>
      <c r="K7" s="19" t="s">
        <v>2</v>
      </c>
      <c r="L7" s="213"/>
      <c r="M7" s="19" t="s">
        <v>2</v>
      </c>
    </row>
    <row r="8" spans="1:13" ht="6" customHeight="1" x14ac:dyDescent="0.5">
      <c r="E8" s="21"/>
      <c r="F8" s="45"/>
      <c r="G8" s="156"/>
      <c r="H8" s="213"/>
      <c r="I8" s="22"/>
      <c r="J8" s="45"/>
      <c r="K8" s="156"/>
      <c r="L8" s="213"/>
      <c r="M8" s="22"/>
    </row>
    <row r="9" spans="1:13" ht="19.149999999999999" customHeight="1" x14ac:dyDescent="0.5">
      <c r="A9" s="9" t="s">
        <v>98</v>
      </c>
      <c r="E9" s="39">
        <v>10</v>
      </c>
      <c r="G9" s="158">
        <v>3116378226</v>
      </c>
      <c r="I9" s="11">
        <v>2776377860</v>
      </c>
      <c r="J9" s="25"/>
      <c r="K9" s="158">
        <v>2311930075</v>
      </c>
      <c r="L9" s="9"/>
      <c r="M9" s="11">
        <v>2074489615</v>
      </c>
    </row>
    <row r="10" spans="1:13" ht="19.149999999999999" customHeight="1" x14ac:dyDescent="0.5">
      <c r="A10" s="9" t="s">
        <v>83</v>
      </c>
      <c r="E10" s="39">
        <v>10</v>
      </c>
      <c r="G10" s="159">
        <v>55697723</v>
      </c>
      <c r="I10" s="7">
        <v>88275697</v>
      </c>
      <c r="J10" s="25"/>
      <c r="K10" s="159">
        <v>0</v>
      </c>
      <c r="L10" s="9"/>
      <c r="M10" s="7">
        <v>0</v>
      </c>
    </row>
    <row r="11" spans="1:13" ht="6" customHeight="1" x14ac:dyDescent="0.5">
      <c r="A11" s="214"/>
      <c r="G11" s="158"/>
      <c r="J11" s="25"/>
      <c r="K11" s="158"/>
      <c r="L11" s="9"/>
    </row>
    <row r="12" spans="1:13" ht="19.149999999999999" customHeight="1" x14ac:dyDescent="0.5">
      <c r="A12" s="215" t="s">
        <v>87</v>
      </c>
      <c r="G12" s="159">
        <f>SUM(G9:G10)</f>
        <v>3172075949</v>
      </c>
      <c r="I12" s="7">
        <f>SUM(I9:I10)</f>
        <v>2864653557</v>
      </c>
      <c r="J12" s="25"/>
      <c r="K12" s="159">
        <f>SUM(K9:K10)</f>
        <v>2311930075</v>
      </c>
      <c r="L12" s="9"/>
      <c r="M12" s="7">
        <f>SUM(M9:M10)</f>
        <v>2074489615</v>
      </c>
    </row>
    <row r="13" spans="1:13" ht="6" customHeight="1" x14ac:dyDescent="0.5">
      <c r="A13" s="214"/>
      <c r="G13" s="158"/>
      <c r="J13" s="25"/>
      <c r="K13" s="158"/>
      <c r="L13" s="9"/>
    </row>
    <row r="14" spans="1:13" ht="19.149999999999999" customHeight="1" x14ac:dyDescent="0.5">
      <c r="A14" s="9" t="s">
        <v>84</v>
      </c>
      <c r="E14" s="39">
        <v>29</v>
      </c>
      <c r="G14" s="158">
        <v>-1809291627</v>
      </c>
      <c r="I14" s="11">
        <v>-1668377919</v>
      </c>
      <c r="J14" s="25"/>
      <c r="K14" s="158">
        <v>-1426212857</v>
      </c>
      <c r="L14" s="9"/>
      <c r="M14" s="11">
        <v>-1307234750</v>
      </c>
    </row>
    <row r="15" spans="1:13" ht="19.149999999999999" customHeight="1" x14ac:dyDescent="0.5">
      <c r="A15" s="9" t="s">
        <v>88</v>
      </c>
      <c r="E15" s="39">
        <v>29</v>
      </c>
      <c r="G15" s="159">
        <v>-79185665</v>
      </c>
      <c r="I15" s="7">
        <v>-105656736</v>
      </c>
      <c r="J15" s="25"/>
      <c r="K15" s="159">
        <v>0</v>
      </c>
      <c r="L15" s="9"/>
      <c r="M15" s="7">
        <v>0</v>
      </c>
    </row>
    <row r="16" spans="1:13" ht="6" customHeight="1" x14ac:dyDescent="0.5">
      <c r="A16" s="214"/>
      <c r="G16" s="158"/>
      <c r="J16" s="25"/>
      <c r="K16" s="158"/>
      <c r="L16" s="9"/>
    </row>
    <row r="17" spans="1:18" ht="19.149999999999999" customHeight="1" x14ac:dyDescent="0.5">
      <c r="A17" s="215" t="s">
        <v>89</v>
      </c>
      <c r="G17" s="159">
        <f>SUM(G14:G15)</f>
        <v>-1888477292</v>
      </c>
      <c r="I17" s="7">
        <f>SUM(I14:I15)</f>
        <v>-1774034655</v>
      </c>
      <c r="J17" s="25"/>
      <c r="K17" s="159">
        <f>SUM(K14:K15)</f>
        <v>-1426212857</v>
      </c>
      <c r="L17" s="9"/>
      <c r="M17" s="7">
        <f>SUM(M14:M15)</f>
        <v>-1307234750</v>
      </c>
    </row>
    <row r="18" spans="1:18" ht="6" customHeight="1" x14ac:dyDescent="0.5">
      <c r="A18" s="214"/>
      <c r="G18" s="158"/>
      <c r="J18" s="25"/>
      <c r="K18" s="158"/>
      <c r="L18" s="9"/>
    </row>
    <row r="19" spans="1:18" ht="19.149999999999999" customHeight="1" x14ac:dyDescent="0.5">
      <c r="A19" s="45" t="s">
        <v>25</v>
      </c>
      <c r="G19" s="158">
        <f>G12+G17</f>
        <v>1283598657</v>
      </c>
      <c r="I19" s="11">
        <f>I12+I17</f>
        <v>1090618902</v>
      </c>
      <c r="J19" s="25"/>
      <c r="K19" s="158">
        <f>K12+K17</f>
        <v>885717218</v>
      </c>
      <c r="L19" s="9"/>
      <c r="M19" s="11">
        <f>M12+M17</f>
        <v>767254865</v>
      </c>
    </row>
    <row r="20" spans="1:18" ht="19.149999999999999" customHeight="1" x14ac:dyDescent="0.5">
      <c r="A20" s="9" t="s">
        <v>151</v>
      </c>
      <c r="G20" s="158">
        <v>0</v>
      </c>
      <c r="I20" s="11">
        <v>0</v>
      </c>
      <c r="J20" s="25"/>
      <c r="K20" s="158">
        <v>0</v>
      </c>
      <c r="L20" s="9"/>
      <c r="M20" s="11">
        <v>65785029</v>
      </c>
    </row>
    <row r="21" spans="1:18" ht="19.149999999999999" customHeight="1" x14ac:dyDescent="0.5">
      <c r="A21" s="9" t="s">
        <v>26</v>
      </c>
      <c r="E21" s="39">
        <v>27</v>
      </c>
      <c r="G21" s="172">
        <v>15189213</v>
      </c>
      <c r="I21" s="43">
        <v>17341322</v>
      </c>
      <c r="J21" s="25"/>
      <c r="K21" s="172">
        <v>67902508</v>
      </c>
      <c r="L21" s="9"/>
      <c r="M21" s="43">
        <v>58265536</v>
      </c>
    </row>
    <row r="22" spans="1:18" ht="19.149999999999999" customHeight="1" x14ac:dyDescent="0.5">
      <c r="A22" s="9" t="s">
        <v>27</v>
      </c>
      <c r="E22" s="216" t="s">
        <v>231</v>
      </c>
      <c r="G22" s="158">
        <v>-191662129</v>
      </c>
      <c r="I22" s="11">
        <v>-182013584</v>
      </c>
      <c r="J22" s="25"/>
      <c r="K22" s="158">
        <v>-141825183</v>
      </c>
      <c r="L22" s="9"/>
      <c r="M22" s="11">
        <v>-128663246</v>
      </c>
    </row>
    <row r="23" spans="1:18" ht="19.149999999999999" customHeight="1" x14ac:dyDescent="0.5">
      <c r="A23" s="9" t="s">
        <v>28</v>
      </c>
      <c r="E23" s="39" t="s">
        <v>231</v>
      </c>
      <c r="G23" s="158">
        <v>-440471877</v>
      </c>
      <c r="I23" s="11">
        <v>-457096100</v>
      </c>
      <c r="J23" s="25"/>
      <c r="K23" s="158">
        <v>-294427675</v>
      </c>
      <c r="L23" s="9"/>
      <c r="M23" s="11">
        <v>-281938976</v>
      </c>
    </row>
    <row r="24" spans="1:18" ht="19.149999999999999" customHeight="1" x14ac:dyDescent="0.5">
      <c r="A24" s="9" t="s">
        <v>172</v>
      </c>
      <c r="E24" s="39">
        <v>13</v>
      </c>
      <c r="G24" s="158">
        <v>-19735303</v>
      </c>
      <c r="I24" s="11">
        <v>0</v>
      </c>
      <c r="J24" s="25"/>
      <c r="K24" s="158">
        <v>-17197929</v>
      </c>
      <c r="L24" s="9"/>
      <c r="M24" s="11">
        <v>0</v>
      </c>
    </row>
    <row r="25" spans="1:18" ht="19.149999999999999" customHeight="1" x14ac:dyDescent="0.5">
      <c r="A25" s="9" t="s">
        <v>29</v>
      </c>
      <c r="E25" s="39">
        <v>28</v>
      </c>
      <c r="G25" s="217">
        <v>-14571517</v>
      </c>
      <c r="I25" s="218">
        <v>-25949201</v>
      </c>
      <c r="J25" s="25"/>
      <c r="K25" s="217">
        <v>-8790794</v>
      </c>
      <c r="L25" s="9"/>
      <c r="M25" s="218">
        <v>-17010227</v>
      </c>
    </row>
    <row r="26" spans="1:18" ht="6" customHeight="1" x14ac:dyDescent="0.5">
      <c r="A26" s="219"/>
      <c r="G26" s="158"/>
      <c r="J26" s="25"/>
      <c r="K26" s="158"/>
      <c r="L26" s="9"/>
    </row>
    <row r="27" spans="1:18" ht="19.149999999999999" customHeight="1" x14ac:dyDescent="0.5">
      <c r="A27" s="45" t="s">
        <v>63</v>
      </c>
      <c r="G27" s="158">
        <f>SUM(G19:G25)</f>
        <v>632347044</v>
      </c>
      <c r="I27" s="11">
        <f>SUM(I19:I25)</f>
        <v>442901339</v>
      </c>
      <c r="J27" s="25"/>
      <c r="K27" s="158">
        <f>SUM(K19:K25)</f>
        <v>491378145</v>
      </c>
      <c r="L27" s="9"/>
      <c r="M27" s="11">
        <f>SUM(M19:M25)</f>
        <v>463692981</v>
      </c>
    </row>
    <row r="28" spans="1:18" ht="19.149999999999999" customHeight="1" x14ac:dyDescent="0.5">
      <c r="A28" s="9" t="s">
        <v>30</v>
      </c>
      <c r="E28" s="39">
        <v>30</v>
      </c>
      <c r="G28" s="159">
        <v>-115040492</v>
      </c>
      <c r="I28" s="7">
        <v>-89365146</v>
      </c>
      <c r="J28" s="25"/>
      <c r="K28" s="159">
        <v>-85522168</v>
      </c>
      <c r="L28" s="9"/>
      <c r="M28" s="7">
        <v>-78773923</v>
      </c>
      <c r="O28" s="43"/>
      <c r="P28" s="43"/>
      <c r="Q28" s="43"/>
      <c r="R28" s="43"/>
    </row>
    <row r="29" spans="1:18" ht="6" customHeight="1" x14ac:dyDescent="0.5">
      <c r="A29" s="45"/>
      <c r="G29" s="158"/>
      <c r="J29" s="25"/>
      <c r="K29" s="158"/>
      <c r="L29" s="9"/>
    </row>
    <row r="30" spans="1:18" ht="19.149999999999999" customHeight="1" thickBot="1" x14ac:dyDescent="0.55000000000000004">
      <c r="A30" s="45" t="s">
        <v>131</v>
      </c>
      <c r="G30" s="160">
        <f>SUM(G27:G28)</f>
        <v>517306552</v>
      </c>
      <c r="I30" s="34">
        <f>SUM(I27:I28)</f>
        <v>353536193</v>
      </c>
      <c r="J30" s="25"/>
      <c r="K30" s="160">
        <f>SUM(K27:K28)</f>
        <v>405855977</v>
      </c>
      <c r="L30" s="9"/>
      <c r="M30" s="34">
        <f>SUM(M27:M28)</f>
        <v>384919058</v>
      </c>
    </row>
    <row r="31" spans="1:18" ht="6" customHeight="1" thickTop="1" x14ac:dyDescent="0.5">
      <c r="A31" s="45"/>
      <c r="G31" s="158"/>
      <c r="J31" s="25"/>
      <c r="K31" s="158"/>
      <c r="L31" s="9"/>
    </row>
    <row r="32" spans="1:18" ht="19.149999999999999" customHeight="1" x14ac:dyDescent="0.5">
      <c r="A32" s="45" t="s">
        <v>240</v>
      </c>
      <c r="G32" s="220"/>
      <c r="H32" s="43"/>
      <c r="I32" s="9"/>
      <c r="J32" s="43"/>
      <c r="K32" s="220"/>
      <c r="L32" s="9"/>
      <c r="M32" s="9"/>
    </row>
    <row r="33" spans="1:13" ht="19.149999999999999" customHeight="1" x14ac:dyDescent="0.5">
      <c r="A33" s="221" t="s">
        <v>135</v>
      </c>
      <c r="G33" s="220"/>
      <c r="H33" s="43"/>
      <c r="I33" s="9"/>
      <c r="J33" s="43"/>
      <c r="K33" s="220"/>
      <c r="L33" s="9"/>
      <c r="M33" s="9"/>
    </row>
    <row r="34" spans="1:13" ht="19.149999999999999" customHeight="1" x14ac:dyDescent="0.5">
      <c r="A34" s="221"/>
      <c r="B34" s="221" t="s">
        <v>115</v>
      </c>
      <c r="G34" s="220"/>
      <c r="H34" s="43"/>
      <c r="I34" s="9"/>
      <c r="J34" s="43"/>
      <c r="K34" s="220"/>
      <c r="L34" s="9"/>
      <c r="M34" s="9"/>
    </row>
    <row r="35" spans="1:13" ht="19.149999999999999" customHeight="1" x14ac:dyDescent="0.5">
      <c r="B35" s="9" t="s">
        <v>197</v>
      </c>
      <c r="G35" s="220"/>
      <c r="H35" s="43"/>
      <c r="I35" s="9"/>
      <c r="J35" s="43"/>
      <c r="K35" s="220"/>
      <c r="L35" s="9"/>
      <c r="M35" s="9"/>
    </row>
    <row r="36" spans="1:13" ht="19.149999999999999" customHeight="1" x14ac:dyDescent="0.5">
      <c r="C36" s="9" t="s">
        <v>198</v>
      </c>
      <c r="E36" s="39">
        <v>23</v>
      </c>
      <c r="G36" s="158">
        <v>-2808990</v>
      </c>
      <c r="H36" s="43"/>
      <c r="I36" s="11">
        <v>0</v>
      </c>
      <c r="J36" s="43"/>
      <c r="K36" s="158">
        <v>-286940</v>
      </c>
      <c r="L36" s="9"/>
      <c r="M36" s="11">
        <v>0</v>
      </c>
    </row>
    <row r="37" spans="1:13" ht="19.149999999999999" customHeight="1" x14ac:dyDescent="0.5">
      <c r="B37" s="9" t="s">
        <v>199</v>
      </c>
      <c r="G37" s="220"/>
      <c r="H37" s="43"/>
      <c r="I37" s="9"/>
      <c r="J37" s="43"/>
      <c r="K37" s="220"/>
      <c r="L37" s="9"/>
      <c r="M37" s="9"/>
    </row>
    <row r="38" spans="1:13" ht="19.149999999999999" customHeight="1" x14ac:dyDescent="0.5">
      <c r="C38" s="9" t="s">
        <v>200</v>
      </c>
      <c r="G38" s="159">
        <v>561798</v>
      </c>
      <c r="H38" s="43"/>
      <c r="I38" s="7">
        <v>0</v>
      </c>
      <c r="J38" s="43"/>
      <c r="K38" s="159">
        <v>57388</v>
      </c>
      <c r="L38" s="9"/>
      <c r="M38" s="7">
        <v>0</v>
      </c>
    </row>
    <row r="39" spans="1:13" ht="4.5" customHeight="1" x14ac:dyDescent="0.5">
      <c r="G39" s="158"/>
      <c r="H39" s="43"/>
      <c r="J39" s="43"/>
      <c r="K39" s="158"/>
      <c r="L39" s="9"/>
    </row>
    <row r="40" spans="1:13" ht="19.149999999999999" customHeight="1" x14ac:dyDescent="0.5">
      <c r="A40" s="221"/>
      <c r="B40" s="9" t="s">
        <v>136</v>
      </c>
      <c r="G40" s="220"/>
      <c r="H40" s="43"/>
      <c r="I40" s="9"/>
      <c r="J40" s="43"/>
      <c r="K40" s="220"/>
      <c r="L40" s="9"/>
      <c r="M40" s="9"/>
    </row>
    <row r="41" spans="1:13" ht="19.149999999999999" customHeight="1" x14ac:dyDescent="0.5">
      <c r="A41" s="221"/>
      <c r="C41" s="9" t="s">
        <v>137</v>
      </c>
      <c r="G41" s="174">
        <f>SUM(G36:G38)</f>
        <v>-2247192</v>
      </c>
      <c r="H41" s="43"/>
      <c r="I41" s="52">
        <f>SUM(I36:I38)</f>
        <v>0</v>
      </c>
      <c r="J41" s="43"/>
      <c r="K41" s="174">
        <f>SUM(K36:K38)</f>
        <v>-229552</v>
      </c>
      <c r="L41" s="43"/>
      <c r="M41" s="52">
        <f>SUM(M36:M38)</f>
        <v>0</v>
      </c>
    </row>
    <row r="42" spans="1:13" ht="3.75" customHeight="1" x14ac:dyDescent="0.5">
      <c r="G42" s="158"/>
      <c r="H42" s="43"/>
      <c r="J42" s="43"/>
      <c r="K42" s="158"/>
      <c r="L42" s="9"/>
    </row>
    <row r="43" spans="1:13" ht="19.149999999999999" customHeight="1" x14ac:dyDescent="0.5">
      <c r="A43" s="221" t="s">
        <v>114</v>
      </c>
      <c r="G43" s="220"/>
      <c r="H43" s="43"/>
      <c r="I43" s="9"/>
      <c r="J43" s="43"/>
      <c r="K43" s="220"/>
      <c r="L43" s="9"/>
      <c r="M43" s="9"/>
    </row>
    <row r="44" spans="1:13" ht="19.149999999999999" customHeight="1" x14ac:dyDescent="0.5">
      <c r="A44" s="221"/>
      <c r="B44" s="221" t="s">
        <v>115</v>
      </c>
      <c r="G44" s="220"/>
      <c r="H44" s="43"/>
      <c r="I44" s="9"/>
      <c r="J44" s="43"/>
      <c r="K44" s="220"/>
      <c r="L44" s="9"/>
      <c r="M44" s="9"/>
    </row>
    <row r="45" spans="1:13" ht="19.149999999999999" customHeight="1" x14ac:dyDescent="0.5">
      <c r="A45" s="221"/>
      <c r="B45" s="9" t="s">
        <v>65</v>
      </c>
      <c r="G45" s="159">
        <v>4755003</v>
      </c>
      <c r="H45" s="43"/>
      <c r="I45" s="7">
        <v>-4684902</v>
      </c>
      <c r="J45" s="43"/>
      <c r="K45" s="174">
        <v>0</v>
      </c>
      <c r="L45" s="43"/>
      <c r="M45" s="52">
        <v>0</v>
      </c>
    </row>
    <row r="46" spans="1:13" ht="19.149999999999999" customHeight="1" x14ac:dyDescent="0.5">
      <c r="A46" s="221"/>
      <c r="B46" s="9" t="s">
        <v>66</v>
      </c>
      <c r="G46" s="220"/>
      <c r="H46" s="43"/>
      <c r="I46" s="9"/>
      <c r="J46" s="43"/>
      <c r="K46" s="220"/>
      <c r="L46" s="9"/>
      <c r="M46" s="9"/>
    </row>
    <row r="47" spans="1:13" ht="19.149999999999999" customHeight="1" x14ac:dyDescent="0.5">
      <c r="A47" s="221"/>
      <c r="C47" s="9" t="s">
        <v>67</v>
      </c>
      <c r="G47" s="174">
        <f>G45</f>
        <v>4755003</v>
      </c>
      <c r="H47" s="43"/>
      <c r="I47" s="52">
        <f>I45</f>
        <v>-4684902</v>
      </c>
      <c r="J47" s="43"/>
      <c r="K47" s="174">
        <f>K45</f>
        <v>0</v>
      </c>
      <c r="L47" s="43"/>
      <c r="M47" s="52">
        <f>M45</f>
        <v>0</v>
      </c>
    </row>
    <row r="48" spans="1:13" ht="4.1500000000000004" customHeight="1" x14ac:dyDescent="0.5">
      <c r="G48" s="158"/>
      <c r="H48" s="43"/>
      <c r="J48" s="43"/>
      <c r="K48" s="158"/>
      <c r="L48" s="9"/>
    </row>
    <row r="49" spans="1:13" ht="19.149999999999999" customHeight="1" x14ac:dyDescent="0.5">
      <c r="A49" s="45" t="s">
        <v>241</v>
      </c>
      <c r="B49" s="45"/>
      <c r="C49" s="45"/>
      <c r="D49" s="45"/>
      <c r="G49" s="174">
        <f>SUM(G41,G47)</f>
        <v>2507811</v>
      </c>
      <c r="H49" s="43"/>
      <c r="I49" s="52">
        <f>SUM(I41,I47)</f>
        <v>-4684902</v>
      </c>
      <c r="J49" s="43"/>
      <c r="K49" s="174">
        <f>SUM(K41,K47)</f>
        <v>-229552</v>
      </c>
      <c r="L49" s="9"/>
      <c r="M49" s="52">
        <f>SUM(M41,M47)</f>
        <v>0</v>
      </c>
    </row>
    <row r="50" spans="1:13" ht="4.1500000000000004" customHeight="1" x14ac:dyDescent="0.5">
      <c r="A50" s="45"/>
      <c r="B50" s="45"/>
      <c r="C50" s="45"/>
      <c r="D50" s="45"/>
      <c r="G50" s="222"/>
      <c r="H50" s="43"/>
      <c r="I50" s="223"/>
      <c r="J50" s="43"/>
      <c r="K50" s="222"/>
      <c r="L50" s="9"/>
      <c r="M50" s="223"/>
    </row>
    <row r="51" spans="1:13" ht="19.149999999999999" customHeight="1" thickBot="1" x14ac:dyDescent="0.55000000000000004">
      <c r="A51" s="45" t="s">
        <v>130</v>
      </c>
      <c r="G51" s="175">
        <f>SUM(G30,G49)</f>
        <v>519814363</v>
      </c>
      <c r="H51" s="43"/>
      <c r="I51" s="53">
        <f>SUM(I30,I49)</f>
        <v>348851291</v>
      </c>
      <c r="J51" s="43"/>
      <c r="K51" s="175">
        <f>SUM(K30,K49)</f>
        <v>405626425</v>
      </c>
      <c r="L51" s="43"/>
      <c r="M51" s="53">
        <f>SUM(M30,M49)</f>
        <v>384919058</v>
      </c>
    </row>
    <row r="52" spans="1:13" ht="6.75" customHeight="1" thickTop="1" x14ac:dyDescent="0.5">
      <c r="A52" s="45"/>
      <c r="G52" s="43"/>
      <c r="H52" s="43"/>
      <c r="I52" s="43"/>
      <c r="J52" s="43"/>
      <c r="K52" s="43"/>
      <c r="L52" s="43"/>
      <c r="M52" s="43"/>
    </row>
    <row r="53" spans="1:13" ht="22.15" customHeight="1" x14ac:dyDescent="0.5">
      <c r="A53" s="6" t="str">
        <f>'T7-9'!A135</f>
        <v>หมายเหตุประกอบงบการเงินรวมและงบการเงินเฉพาะกิจการเป็นส่วนหนึ่งของงบการเงินนี้</v>
      </c>
      <c r="B53" s="6"/>
      <c r="C53" s="6"/>
      <c r="D53" s="6"/>
      <c r="E53" s="36"/>
      <c r="F53" s="6"/>
      <c r="G53" s="7"/>
      <c r="H53" s="52"/>
      <c r="I53" s="7"/>
      <c r="J53" s="52"/>
      <c r="K53" s="7"/>
      <c r="L53" s="6"/>
      <c r="M53" s="7"/>
    </row>
    <row r="54" spans="1:13" ht="19.5" customHeight="1" x14ac:dyDescent="0.5">
      <c r="A54" s="211" t="s">
        <v>116</v>
      </c>
    </row>
    <row r="55" spans="1:13" ht="19.5" customHeight="1" x14ac:dyDescent="0.5">
      <c r="A55" s="45" t="s">
        <v>147</v>
      </c>
    </row>
    <row r="56" spans="1:13" ht="19.5" customHeight="1" x14ac:dyDescent="0.5">
      <c r="A56" s="198" t="s">
        <v>166</v>
      </c>
      <c r="B56" s="6"/>
      <c r="C56" s="6"/>
      <c r="D56" s="6"/>
      <c r="E56" s="36"/>
      <c r="F56" s="6"/>
      <c r="G56" s="7"/>
      <c r="H56" s="8"/>
      <c r="I56" s="7"/>
      <c r="J56" s="6"/>
      <c r="K56" s="7"/>
      <c r="L56" s="8"/>
      <c r="M56" s="7"/>
    </row>
    <row r="57" spans="1:13" ht="19.5" customHeight="1" x14ac:dyDescent="0.5">
      <c r="A57" s="45"/>
      <c r="H57" s="43"/>
      <c r="J57" s="43"/>
      <c r="L57" s="9"/>
    </row>
    <row r="58" spans="1:13" ht="19.5" customHeight="1" x14ac:dyDescent="0.5">
      <c r="A58" s="45"/>
      <c r="G58" s="226" t="s">
        <v>125</v>
      </c>
      <c r="H58" s="226"/>
      <c r="I58" s="226"/>
      <c r="K58" s="226" t="s">
        <v>126</v>
      </c>
      <c r="L58" s="226"/>
      <c r="M58" s="226"/>
    </row>
    <row r="59" spans="1:13" ht="19.5" customHeight="1" x14ac:dyDescent="0.5">
      <c r="A59" s="45"/>
      <c r="E59" s="67"/>
      <c r="F59" s="45"/>
      <c r="G59" s="22" t="s">
        <v>164</v>
      </c>
      <c r="H59" s="212"/>
      <c r="I59" s="22" t="s">
        <v>145</v>
      </c>
      <c r="J59" s="45"/>
      <c r="K59" s="22" t="s">
        <v>164</v>
      </c>
      <c r="L59" s="212"/>
      <c r="M59" s="22" t="s">
        <v>145</v>
      </c>
    </row>
    <row r="60" spans="1:13" ht="19.5" customHeight="1" x14ac:dyDescent="0.5">
      <c r="E60" s="18" t="s">
        <v>1</v>
      </c>
      <c r="F60" s="45"/>
      <c r="G60" s="19" t="s">
        <v>2</v>
      </c>
      <c r="H60" s="213"/>
      <c r="I60" s="19" t="s">
        <v>2</v>
      </c>
      <c r="J60" s="45"/>
      <c r="K60" s="19" t="s">
        <v>2</v>
      </c>
      <c r="L60" s="213"/>
      <c r="M60" s="19" t="s">
        <v>2</v>
      </c>
    </row>
    <row r="61" spans="1:13" ht="8.1" customHeight="1" x14ac:dyDescent="0.5">
      <c r="E61" s="67"/>
      <c r="F61" s="45"/>
      <c r="G61" s="156"/>
      <c r="H61" s="213"/>
      <c r="I61" s="22"/>
      <c r="J61" s="45"/>
      <c r="K61" s="156"/>
      <c r="L61" s="213"/>
      <c r="M61" s="22"/>
    </row>
    <row r="62" spans="1:13" ht="19.5" customHeight="1" x14ac:dyDescent="0.5">
      <c r="A62" s="45" t="s">
        <v>242</v>
      </c>
      <c r="G62" s="220"/>
      <c r="H62" s="43"/>
      <c r="I62" s="9"/>
      <c r="J62" s="43"/>
      <c r="K62" s="220"/>
      <c r="L62" s="9"/>
      <c r="M62" s="9"/>
    </row>
    <row r="63" spans="1:13" ht="19.5" customHeight="1" x14ac:dyDescent="0.5">
      <c r="B63" s="9" t="s">
        <v>201</v>
      </c>
      <c r="G63" s="172">
        <v>519016386</v>
      </c>
      <c r="H63" s="43"/>
      <c r="I63" s="43">
        <f>I30-I64</f>
        <v>352777109</v>
      </c>
      <c r="J63" s="43"/>
      <c r="K63" s="172">
        <f>K30</f>
        <v>405855977</v>
      </c>
      <c r="L63" s="43"/>
      <c r="M63" s="43">
        <f>M30</f>
        <v>384919058</v>
      </c>
    </row>
    <row r="64" spans="1:13" ht="19.5" customHeight="1" x14ac:dyDescent="0.5">
      <c r="B64" s="9" t="s">
        <v>195</v>
      </c>
      <c r="G64" s="174">
        <v>-1709834</v>
      </c>
      <c r="H64" s="43"/>
      <c r="I64" s="7">
        <v>759084</v>
      </c>
      <c r="J64" s="43"/>
      <c r="K64" s="174">
        <v>0</v>
      </c>
      <c r="L64" s="43"/>
      <c r="M64" s="52">
        <v>0</v>
      </c>
    </row>
    <row r="65" spans="1:13" ht="8.1" customHeight="1" x14ac:dyDescent="0.5">
      <c r="A65" s="45"/>
      <c r="G65" s="222"/>
      <c r="H65" s="43"/>
      <c r="I65" s="223"/>
      <c r="J65" s="43"/>
      <c r="K65" s="222"/>
      <c r="L65" s="9"/>
      <c r="M65" s="223"/>
    </row>
    <row r="66" spans="1:13" ht="19.5" customHeight="1" thickBot="1" x14ac:dyDescent="0.55000000000000004">
      <c r="A66" s="45"/>
      <c r="G66" s="175">
        <f>SUM(G63:G64)</f>
        <v>517306552</v>
      </c>
      <c r="H66" s="43"/>
      <c r="I66" s="53">
        <f>SUM(I63:I64)</f>
        <v>353536193</v>
      </c>
      <c r="J66" s="43"/>
      <c r="K66" s="175">
        <f>SUM(K63:K64)</f>
        <v>405855977</v>
      </c>
      <c r="L66" s="43"/>
      <c r="M66" s="53">
        <f>SUM(M63:M64)</f>
        <v>384919058</v>
      </c>
    </row>
    <row r="67" spans="1:13" ht="19.5" customHeight="1" thickTop="1" x14ac:dyDescent="0.5">
      <c r="A67" s="45"/>
      <c r="G67" s="222"/>
      <c r="H67" s="43"/>
      <c r="I67" s="223"/>
      <c r="J67" s="43"/>
      <c r="K67" s="222"/>
      <c r="L67" s="9"/>
      <c r="M67" s="223"/>
    </row>
    <row r="68" spans="1:13" ht="19.5" customHeight="1" x14ac:dyDescent="0.5">
      <c r="A68" s="45" t="s">
        <v>68</v>
      </c>
      <c r="G68" s="222"/>
      <c r="H68" s="43"/>
      <c r="I68" s="223"/>
      <c r="J68" s="43"/>
      <c r="K68" s="222"/>
      <c r="L68" s="9"/>
      <c r="M68" s="223"/>
    </row>
    <row r="69" spans="1:13" ht="19.5" customHeight="1" x14ac:dyDescent="0.5">
      <c r="B69" s="9" t="s">
        <v>201</v>
      </c>
      <c r="G69" s="172">
        <v>521545478</v>
      </c>
      <c r="H69" s="43"/>
      <c r="I69" s="43">
        <f>I51-I70</f>
        <v>348157927</v>
      </c>
      <c r="J69" s="43"/>
      <c r="K69" s="172">
        <f>K51-K70</f>
        <v>405626425</v>
      </c>
      <c r="L69" s="43"/>
      <c r="M69" s="43">
        <f>M51-M70</f>
        <v>384919058</v>
      </c>
    </row>
    <row r="70" spans="1:13" ht="19.5" customHeight="1" x14ac:dyDescent="0.5">
      <c r="B70" s="9" t="s">
        <v>195</v>
      </c>
      <c r="G70" s="174">
        <v>-1731115</v>
      </c>
      <c r="H70" s="43"/>
      <c r="I70" s="52">
        <v>693364</v>
      </c>
      <c r="J70" s="43"/>
      <c r="K70" s="174">
        <v>0</v>
      </c>
      <c r="L70" s="43"/>
      <c r="M70" s="52">
        <v>0</v>
      </c>
    </row>
    <row r="71" spans="1:13" ht="8.1" customHeight="1" x14ac:dyDescent="0.5">
      <c r="A71" s="45"/>
      <c r="G71" s="222"/>
      <c r="H71" s="43"/>
      <c r="I71" s="223"/>
      <c r="J71" s="43"/>
      <c r="K71" s="222"/>
      <c r="L71" s="9"/>
      <c r="M71" s="223"/>
    </row>
    <row r="72" spans="1:13" ht="19.5" customHeight="1" thickBot="1" x14ac:dyDescent="0.55000000000000004">
      <c r="A72" s="45"/>
      <c r="G72" s="160">
        <f>SUM(G69:G71)</f>
        <v>519814363</v>
      </c>
      <c r="H72" s="43"/>
      <c r="I72" s="34">
        <f>SUM(I69:I71)</f>
        <v>348851291</v>
      </c>
      <c r="J72" s="43"/>
      <c r="K72" s="160">
        <f>SUM(K69:K71)</f>
        <v>405626425</v>
      </c>
      <c r="L72" s="9"/>
      <c r="M72" s="34">
        <f>SUM(M69:M71)</f>
        <v>384919058</v>
      </c>
    </row>
    <row r="73" spans="1:13" ht="19.5" customHeight="1" thickTop="1" x14ac:dyDescent="0.5">
      <c r="A73" s="45"/>
      <c r="G73" s="222"/>
      <c r="H73" s="43"/>
      <c r="I73" s="223"/>
      <c r="J73" s="43"/>
      <c r="K73" s="222"/>
      <c r="L73" s="9"/>
      <c r="M73" s="223"/>
    </row>
    <row r="74" spans="1:13" ht="19.5" customHeight="1" x14ac:dyDescent="0.5">
      <c r="A74" s="45" t="s">
        <v>243</v>
      </c>
      <c r="E74" s="39">
        <v>31</v>
      </c>
      <c r="G74" s="222"/>
      <c r="H74" s="43"/>
      <c r="I74" s="223"/>
      <c r="J74" s="43"/>
      <c r="K74" s="222"/>
      <c r="L74" s="9"/>
      <c r="M74" s="223"/>
    </row>
    <row r="75" spans="1:13" ht="8.1" customHeight="1" x14ac:dyDescent="0.5">
      <c r="A75" s="45"/>
      <c r="G75" s="222"/>
      <c r="H75" s="43"/>
      <c r="I75" s="223"/>
      <c r="J75" s="43"/>
      <c r="K75" s="222"/>
      <c r="L75" s="9"/>
      <c r="M75" s="223"/>
    </row>
    <row r="76" spans="1:13" ht="19.5" customHeight="1" thickBot="1" x14ac:dyDescent="0.55000000000000004">
      <c r="A76" s="9" t="s">
        <v>244</v>
      </c>
      <c r="G76" s="176">
        <f>G63/2000000000</f>
        <v>0.259508193</v>
      </c>
      <c r="H76" s="54"/>
      <c r="I76" s="155">
        <f>I63/1582575342</f>
        <v>0.2229133107521904</v>
      </c>
      <c r="J76" s="54"/>
      <c r="K76" s="176">
        <f>K63/2000000000</f>
        <v>0.20292798849999999</v>
      </c>
      <c r="L76" s="54"/>
      <c r="M76" s="155">
        <f>M63/1582575342</f>
        <v>0.24322321205482297</v>
      </c>
    </row>
    <row r="77" spans="1:13" ht="19.5" customHeight="1" thickTop="1" x14ac:dyDescent="0.5"/>
    <row r="78" spans="1:13" ht="19.5" customHeight="1" x14ac:dyDescent="0.5">
      <c r="G78" s="55"/>
      <c r="H78" s="54"/>
      <c r="I78" s="55"/>
      <c r="J78" s="54"/>
      <c r="K78" s="55"/>
      <c r="L78" s="54"/>
      <c r="M78" s="55"/>
    </row>
    <row r="79" spans="1:13" ht="19.5" customHeight="1" x14ac:dyDescent="0.5">
      <c r="G79" s="55"/>
      <c r="H79" s="54"/>
      <c r="I79" s="55"/>
      <c r="J79" s="54"/>
      <c r="K79" s="55"/>
      <c r="L79" s="54"/>
      <c r="M79" s="55"/>
    </row>
    <row r="80" spans="1:13" ht="19.5" customHeight="1" x14ac:dyDescent="0.5">
      <c r="G80" s="55"/>
      <c r="H80" s="54"/>
      <c r="I80" s="55"/>
      <c r="J80" s="54"/>
      <c r="K80" s="55"/>
      <c r="L80" s="54"/>
      <c r="M80" s="55"/>
    </row>
    <row r="81" spans="7:13" ht="19.5" customHeight="1" x14ac:dyDescent="0.5">
      <c r="G81" s="55"/>
      <c r="H81" s="54"/>
      <c r="I81" s="55"/>
      <c r="J81" s="54"/>
      <c r="K81" s="55"/>
      <c r="L81" s="54"/>
      <c r="M81" s="55"/>
    </row>
    <row r="82" spans="7:13" ht="19.5" customHeight="1" x14ac:dyDescent="0.5">
      <c r="G82" s="55"/>
      <c r="H82" s="54"/>
      <c r="I82" s="55"/>
      <c r="J82" s="54"/>
      <c r="K82" s="55"/>
      <c r="L82" s="54"/>
      <c r="M82" s="55"/>
    </row>
    <row r="83" spans="7:13" ht="19.5" customHeight="1" x14ac:dyDescent="0.5">
      <c r="G83" s="55"/>
      <c r="H83" s="54"/>
      <c r="I83" s="55"/>
      <c r="J83" s="54"/>
      <c r="K83" s="55"/>
      <c r="L83" s="54"/>
      <c r="M83" s="55"/>
    </row>
    <row r="84" spans="7:13" ht="19.5" customHeight="1" x14ac:dyDescent="0.5">
      <c r="G84" s="55"/>
      <c r="H84" s="54"/>
      <c r="I84" s="55"/>
      <c r="J84" s="54"/>
      <c r="K84" s="55"/>
      <c r="L84" s="54"/>
      <c r="M84" s="55"/>
    </row>
    <row r="85" spans="7:13" ht="19.5" customHeight="1" x14ac:dyDescent="0.5">
      <c r="G85" s="55"/>
      <c r="H85" s="54"/>
      <c r="I85" s="55"/>
      <c r="J85" s="54"/>
      <c r="K85" s="55"/>
      <c r="L85" s="54"/>
      <c r="M85" s="55"/>
    </row>
    <row r="86" spans="7:13" ht="19.5" customHeight="1" x14ac:dyDescent="0.5">
      <c r="G86" s="55"/>
      <c r="H86" s="54"/>
      <c r="I86" s="55"/>
      <c r="J86" s="54"/>
      <c r="K86" s="55"/>
      <c r="L86" s="54"/>
      <c r="M86" s="55"/>
    </row>
    <row r="87" spans="7:13" ht="19.5" customHeight="1" x14ac:dyDescent="0.5">
      <c r="G87" s="55"/>
      <c r="H87" s="54"/>
      <c r="I87" s="55"/>
      <c r="J87" s="54"/>
      <c r="K87" s="55"/>
      <c r="L87" s="54"/>
      <c r="M87" s="55"/>
    </row>
    <row r="88" spans="7:13" ht="19.5" customHeight="1" x14ac:dyDescent="0.5">
      <c r="G88" s="55"/>
      <c r="H88" s="54"/>
      <c r="I88" s="55"/>
      <c r="J88" s="54"/>
      <c r="K88" s="55"/>
      <c r="L88" s="54"/>
      <c r="M88" s="55"/>
    </row>
    <row r="89" spans="7:13" ht="19.5" customHeight="1" x14ac:dyDescent="0.5">
      <c r="G89" s="55"/>
      <c r="H89" s="54"/>
      <c r="I89" s="55"/>
      <c r="J89" s="54"/>
      <c r="K89" s="55"/>
      <c r="L89" s="54"/>
      <c r="M89" s="55"/>
    </row>
    <row r="90" spans="7:13" ht="19.5" customHeight="1" x14ac:dyDescent="0.5">
      <c r="G90" s="55"/>
      <c r="H90" s="54"/>
      <c r="I90" s="55"/>
      <c r="J90" s="54"/>
      <c r="K90" s="55"/>
      <c r="L90" s="54"/>
      <c r="M90" s="55"/>
    </row>
    <row r="91" spans="7:13" ht="19.5" customHeight="1" x14ac:dyDescent="0.5">
      <c r="G91" s="55"/>
      <c r="H91" s="54"/>
      <c r="I91" s="55"/>
      <c r="J91" s="54"/>
      <c r="K91" s="55"/>
      <c r="L91" s="54"/>
      <c r="M91" s="55"/>
    </row>
    <row r="92" spans="7:13" ht="19.5" customHeight="1" x14ac:dyDescent="0.5">
      <c r="G92" s="55"/>
      <c r="H92" s="54"/>
      <c r="I92" s="55"/>
      <c r="J92" s="54"/>
      <c r="K92" s="55"/>
      <c r="L92" s="54"/>
      <c r="M92" s="55"/>
    </row>
    <row r="93" spans="7:13" ht="19.5" customHeight="1" x14ac:dyDescent="0.5">
      <c r="G93" s="55"/>
      <c r="H93" s="54"/>
      <c r="I93" s="55"/>
      <c r="J93" s="54"/>
      <c r="K93" s="55"/>
      <c r="L93" s="54"/>
      <c r="M93" s="55"/>
    </row>
    <row r="94" spans="7:13" ht="19.5" customHeight="1" x14ac:dyDescent="0.5">
      <c r="G94" s="55"/>
      <c r="H94" s="54"/>
      <c r="I94" s="55"/>
      <c r="J94" s="54"/>
      <c r="K94" s="55"/>
      <c r="L94" s="54"/>
      <c r="M94" s="55"/>
    </row>
    <row r="95" spans="7:13" ht="19.5" customHeight="1" x14ac:dyDescent="0.5">
      <c r="G95" s="55"/>
      <c r="H95" s="54"/>
      <c r="I95" s="55"/>
      <c r="J95" s="54"/>
      <c r="K95" s="55"/>
      <c r="L95" s="54"/>
      <c r="M95" s="55"/>
    </row>
    <row r="96" spans="7:13" ht="19.149999999999999" customHeight="1" x14ac:dyDescent="0.5">
      <c r="G96" s="55"/>
      <c r="H96" s="54"/>
      <c r="I96" s="55"/>
      <c r="J96" s="54"/>
      <c r="K96" s="55"/>
      <c r="L96" s="54"/>
      <c r="M96" s="55"/>
    </row>
    <row r="97" spans="1:13" ht="20.25" customHeight="1" x14ac:dyDescent="0.5">
      <c r="G97" s="55"/>
      <c r="H97" s="54"/>
      <c r="I97" s="55"/>
      <c r="J97" s="54"/>
      <c r="K97" s="55"/>
      <c r="L97" s="54"/>
      <c r="M97" s="55"/>
    </row>
    <row r="98" spans="1:13" ht="22.15" customHeight="1" x14ac:dyDescent="0.5">
      <c r="A98" s="40" t="str">
        <f>A53</f>
        <v>หมายเหตุประกอบงบการเงินรวมและงบการเงินเฉพาะกิจการเป็นส่วนหนึ่งของงบการเงินนี้</v>
      </c>
      <c r="B98" s="6"/>
      <c r="C98" s="6"/>
      <c r="D98" s="6"/>
      <c r="E98" s="36"/>
      <c r="F98" s="6"/>
      <c r="G98" s="7"/>
      <c r="H98" s="8"/>
      <c r="I98" s="7"/>
      <c r="J98" s="6"/>
      <c r="K98" s="7"/>
      <c r="L98" s="8"/>
      <c r="M98" s="7"/>
    </row>
  </sheetData>
  <mergeCells count="4">
    <mergeCell ref="G5:I5"/>
    <mergeCell ref="K5:M5"/>
    <mergeCell ref="G58:I58"/>
    <mergeCell ref="K58:M58"/>
  </mergeCells>
  <pageMargins left="0.8" right="0.5" top="0.5" bottom="0.6" header="0.49" footer="0.4"/>
  <pageSetup paperSize="9" scale="94" firstPageNumber="1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5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U39"/>
  <sheetViews>
    <sheetView zoomScale="120" zoomScaleNormal="120" zoomScaleSheetLayoutView="115" workbookViewId="0">
      <selection activeCell="D9" sqref="D9"/>
    </sheetView>
  </sheetViews>
  <sheetFormatPr defaultColWidth="10.28515625" defaultRowHeight="18" customHeight="1" x14ac:dyDescent="0.5"/>
  <cols>
    <col min="1" max="3" width="1.42578125" style="74" customWidth="1"/>
    <col min="4" max="4" width="29" style="74" customWidth="1"/>
    <col min="5" max="5" width="7.28515625" style="74" customWidth="1"/>
    <col min="6" max="6" width="0.7109375" style="74" customWidth="1"/>
    <col min="7" max="7" width="9.7109375" style="75" customWidth="1"/>
    <col min="8" max="8" width="0.7109375" style="74" customWidth="1"/>
    <col min="9" max="9" width="9.5703125" style="74" customWidth="1"/>
    <col min="10" max="10" width="0.7109375" style="74" customWidth="1"/>
    <col min="11" max="11" width="13.28515625" style="76" customWidth="1"/>
    <col min="12" max="12" width="0.7109375" style="76" customWidth="1"/>
    <col min="13" max="13" width="9" style="76" customWidth="1"/>
    <col min="14" max="14" width="0.7109375" style="76" customWidth="1"/>
    <col min="15" max="15" width="10.42578125" style="76" customWidth="1"/>
    <col min="16" max="16" width="0.7109375" style="76" customWidth="1"/>
    <col min="17" max="17" width="22.5703125" style="76" customWidth="1"/>
    <col min="18" max="18" width="0.7109375" style="76" customWidth="1"/>
    <col min="19" max="19" width="12.28515625" style="76" customWidth="1"/>
    <col min="20" max="20" width="0.7109375" style="76" customWidth="1"/>
    <col min="21" max="21" width="11.5703125" style="76" customWidth="1"/>
    <col min="22" max="22" width="0.7109375" style="74" customWidth="1"/>
    <col min="23" max="23" width="10.28515625" style="77" customWidth="1"/>
    <col min="24" max="24" width="7.5703125" style="77" bestFit="1" customWidth="1"/>
    <col min="25" max="73" width="10.28515625" style="97"/>
    <col min="74" max="16384" width="10.28515625" style="74"/>
  </cols>
  <sheetData>
    <row r="1" spans="1:73" ht="19.149999999999999" customHeight="1" x14ac:dyDescent="0.5">
      <c r="A1" s="15" t="s">
        <v>116</v>
      </c>
      <c r="B1" s="1"/>
      <c r="C1" s="1"/>
      <c r="D1" s="1"/>
      <c r="E1" s="1"/>
      <c r="F1" s="1"/>
    </row>
    <row r="2" spans="1:73" ht="19.149999999999999" customHeight="1" x14ac:dyDescent="0.5">
      <c r="A2" s="15" t="s">
        <v>128</v>
      </c>
      <c r="B2" s="15"/>
      <c r="C2" s="15"/>
      <c r="D2" s="15"/>
      <c r="E2" s="15"/>
      <c r="F2" s="15"/>
    </row>
    <row r="3" spans="1:73" s="163" customFormat="1" ht="19.149999999999999" customHeight="1" x14ac:dyDescent="0.5">
      <c r="A3" s="46" t="str">
        <f>'T10-11'!A3</f>
        <v>สำหรับปีสิ้นสุดวันที่ 31 ธันวาคม พ.ศ. 2563</v>
      </c>
      <c r="B3" s="46"/>
      <c r="C3" s="46"/>
      <c r="D3" s="46"/>
      <c r="E3" s="198"/>
      <c r="F3" s="198"/>
      <c r="G3" s="162"/>
      <c r="I3" s="164"/>
      <c r="J3" s="164"/>
      <c r="K3" s="165"/>
      <c r="L3" s="165"/>
      <c r="M3" s="166"/>
      <c r="N3" s="166"/>
      <c r="O3" s="165"/>
      <c r="P3" s="165"/>
      <c r="Q3" s="165"/>
      <c r="R3" s="165"/>
      <c r="S3" s="166"/>
      <c r="T3" s="166"/>
      <c r="U3" s="166"/>
      <c r="V3" s="164"/>
      <c r="W3" s="167"/>
      <c r="X3" s="168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</row>
    <row r="4" spans="1:73" ht="10.5" customHeight="1" x14ac:dyDescent="0.5"/>
    <row r="5" spans="1:73" ht="16.149999999999999" customHeight="1" x14ac:dyDescent="0.5">
      <c r="G5" s="228" t="s">
        <v>125</v>
      </c>
      <c r="H5" s="228"/>
      <c r="I5" s="229"/>
      <c r="J5" s="229"/>
      <c r="K5" s="229"/>
      <c r="L5" s="229"/>
      <c r="M5" s="229"/>
      <c r="N5" s="229"/>
      <c r="O5" s="228"/>
      <c r="P5" s="228"/>
      <c r="Q5" s="228"/>
      <c r="R5" s="229"/>
      <c r="S5" s="229"/>
      <c r="T5" s="229"/>
      <c r="U5" s="229"/>
      <c r="V5" s="229"/>
      <c r="W5" s="228"/>
      <c r="X5" s="79"/>
    </row>
    <row r="6" spans="1:73" ht="16.149999999999999" customHeight="1" x14ac:dyDescent="0.5">
      <c r="G6" s="230" t="s">
        <v>201</v>
      </c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78"/>
      <c r="U6" s="78"/>
      <c r="V6" s="78"/>
      <c r="W6" s="78"/>
      <c r="X6" s="168"/>
    </row>
    <row r="7" spans="1:73" ht="16.149999999999999" customHeight="1" x14ac:dyDescent="0.5">
      <c r="G7" s="229" t="s">
        <v>202</v>
      </c>
      <c r="H7" s="229"/>
      <c r="I7" s="229"/>
      <c r="J7" s="79"/>
      <c r="K7" s="74"/>
      <c r="L7" s="79"/>
      <c r="M7" s="231" t="s">
        <v>71</v>
      </c>
      <c r="N7" s="231"/>
      <c r="O7" s="231"/>
      <c r="P7" s="79"/>
      <c r="Q7" s="81" t="s">
        <v>64</v>
      </c>
      <c r="R7" s="79"/>
      <c r="S7" s="80"/>
      <c r="T7" s="79"/>
      <c r="U7" s="79"/>
      <c r="V7" s="79"/>
      <c r="W7" s="79"/>
      <c r="X7" s="82"/>
    </row>
    <row r="8" spans="1:73" ht="16.149999999999999" customHeight="1" x14ac:dyDescent="0.5">
      <c r="G8" s="79"/>
      <c r="H8" s="79"/>
      <c r="I8" s="79"/>
      <c r="J8" s="79"/>
      <c r="K8" s="83" t="s">
        <v>104</v>
      </c>
      <c r="L8" s="79"/>
      <c r="M8" s="83" t="s">
        <v>101</v>
      </c>
      <c r="N8" s="79"/>
      <c r="O8" s="79"/>
      <c r="P8" s="79"/>
      <c r="Q8" s="80" t="s">
        <v>93</v>
      </c>
      <c r="R8" s="79"/>
      <c r="S8" s="80" t="s">
        <v>55</v>
      </c>
      <c r="T8" s="85"/>
      <c r="U8" s="85"/>
      <c r="V8" s="82"/>
      <c r="W8" s="82"/>
      <c r="X8" s="82"/>
    </row>
    <row r="9" spans="1:73" s="169" customFormat="1" ht="16.149999999999999" customHeight="1" x14ac:dyDescent="0.5">
      <c r="A9" s="86"/>
      <c r="B9" s="86"/>
      <c r="C9" s="86"/>
      <c r="D9" s="86"/>
      <c r="E9" s="86"/>
      <c r="F9" s="86"/>
      <c r="G9" s="80" t="s">
        <v>69</v>
      </c>
      <c r="H9" s="87"/>
      <c r="I9" s="87" t="s">
        <v>81</v>
      </c>
      <c r="J9" s="87"/>
      <c r="K9" s="88" t="s">
        <v>105</v>
      </c>
      <c r="L9" s="84"/>
      <c r="M9" s="88" t="s">
        <v>103</v>
      </c>
      <c r="N9" s="84"/>
      <c r="O9" s="84"/>
      <c r="P9" s="84"/>
      <c r="Q9" s="88" t="s">
        <v>112</v>
      </c>
      <c r="R9" s="84"/>
      <c r="S9" s="84" t="s">
        <v>56</v>
      </c>
      <c r="T9" s="84"/>
      <c r="U9" s="84" t="s">
        <v>123</v>
      </c>
      <c r="V9" s="87"/>
      <c r="W9" s="80" t="s">
        <v>57</v>
      </c>
      <c r="X9" s="80"/>
    </row>
    <row r="10" spans="1:73" s="169" customFormat="1" ht="16.149999999999999" customHeight="1" x14ac:dyDescent="0.5">
      <c r="A10" s="86"/>
      <c r="B10" s="86"/>
      <c r="C10" s="86"/>
      <c r="D10" s="86"/>
      <c r="E10" s="86"/>
      <c r="F10" s="86"/>
      <c r="G10" s="84" t="s">
        <v>70</v>
      </c>
      <c r="H10" s="87"/>
      <c r="I10" s="87" t="s">
        <v>82</v>
      </c>
      <c r="J10" s="87"/>
      <c r="K10" s="80" t="s">
        <v>78</v>
      </c>
      <c r="L10" s="84"/>
      <c r="M10" s="84" t="s">
        <v>102</v>
      </c>
      <c r="N10" s="84"/>
      <c r="O10" s="84" t="s">
        <v>24</v>
      </c>
      <c r="P10" s="84"/>
      <c r="Q10" s="84" t="s">
        <v>113</v>
      </c>
      <c r="R10" s="84"/>
      <c r="S10" s="84" t="s">
        <v>232</v>
      </c>
      <c r="T10" s="84"/>
      <c r="U10" s="84" t="s">
        <v>122</v>
      </c>
      <c r="V10" s="87"/>
      <c r="W10" s="84" t="s">
        <v>58</v>
      </c>
      <c r="X10" s="84"/>
    </row>
    <row r="11" spans="1:73" s="169" customFormat="1" ht="16.149999999999999" customHeight="1" x14ac:dyDescent="0.5">
      <c r="A11" s="89"/>
      <c r="B11" s="90"/>
      <c r="C11" s="90"/>
      <c r="D11" s="90"/>
      <c r="E11" s="202" t="s">
        <v>1</v>
      </c>
      <c r="F11" s="90"/>
      <c r="G11" s="91" t="s">
        <v>31</v>
      </c>
      <c r="H11" s="87"/>
      <c r="I11" s="92" t="s">
        <v>31</v>
      </c>
      <c r="J11" s="87"/>
      <c r="K11" s="91" t="s">
        <v>31</v>
      </c>
      <c r="L11" s="84"/>
      <c r="M11" s="91" t="s">
        <v>31</v>
      </c>
      <c r="N11" s="84"/>
      <c r="O11" s="91" t="s">
        <v>31</v>
      </c>
      <c r="P11" s="84"/>
      <c r="Q11" s="91" t="s">
        <v>31</v>
      </c>
      <c r="R11" s="84"/>
      <c r="S11" s="91" t="s">
        <v>31</v>
      </c>
      <c r="T11" s="84"/>
      <c r="U11" s="91" t="s">
        <v>31</v>
      </c>
      <c r="V11" s="87"/>
      <c r="W11" s="91" t="s">
        <v>31</v>
      </c>
      <c r="X11" s="84"/>
    </row>
    <row r="12" spans="1:73" s="169" customFormat="1" ht="6" customHeight="1" x14ac:dyDescent="0.5">
      <c r="A12" s="89"/>
      <c r="B12" s="90"/>
      <c r="C12" s="90"/>
      <c r="D12" s="90"/>
      <c r="E12" s="90"/>
      <c r="F12" s="90"/>
      <c r="G12" s="84"/>
      <c r="H12" s="87"/>
      <c r="I12" s="87"/>
      <c r="J12" s="87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7"/>
      <c r="W12" s="84"/>
      <c r="X12" s="84"/>
    </row>
    <row r="13" spans="1:73" s="97" customFormat="1" ht="16.149999999999999" customHeight="1" x14ac:dyDescent="0.5">
      <c r="A13" s="93" t="s">
        <v>203</v>
      </c>
      <c r="B13" s="93"/>
      <c r="C13" s="93"/>
      <c r="G13" s="94">
        <v>1480000000</v>
      </c>
      <c r="H13" s="94"/>
      <c r="I13" s="94">
        <v>93663209</v>
      </c>
      <c r="J13" s="94"/>
      <c r="K13" s="94">
        <v>94712575</v>
      </c>
      <c r="L13" s="94"/>
      <c r="M13" s="94">
        <v>77000000</v>
      </c>
      <c r="N13" s="94"/>
      <c r="O13" s="94">
        <v>350502734</v>
      </c>
      <c r="P13" s="94"/>
      <c r="Q13" s="94">
        <v>-3046750</v>
      </c>
      <c r="R13" s="94"/>
      <c r="S13" s="94">
        <v>2092831768</v>
      </c>
      <c r="T13" s="94"/>
      <c r="U13" s="94">
        <v>-1078436</v>
      </c>
      <c r="V13" s="95"/>
      <c r="W13" s="94">
        <f>SUM(U13,S13)</f>
        <v>2091753332</v>
      </c>
      <c r="X13" s="94"/>
    </row>
    <row r="14" spans="1:73" s="97" customFormat="1" ht="6" customHeight="1" x14ac:dyDescent="0.5">
      <c r="A14" s="93"/>
      <c r="B14" s="93"/>
      <c r="C14" s="93"/>
      <c r="D14" s="93"/>
      <c r="E14" s="93"/>
      <c r="F14" s="93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5"/>
      <c r="W14" s="94"/>
      <c r="X14" s="94"/>
    </row>
    <row r="15" spans="1:73" s="97" customFormat="1" ht="16.149999999999999" customHeight="1" x14ac:dyDescent="0.5">
      <c r="A15" s="93" t="s">
        <v>129</v>
      </c>
      <c r="B15" s="96"/>
      <c r="C15" s="96"/>
      <c r="D15" s="96"/>
      <c r="E15" s="96"/>
      <c r="F15" s="96"/>
    </row>
    <row r="16" spans="1:73" s="97" customFormat="1" ht="16.149999999999999" customHeight="1" x14ac:dyDescent="0.5">
      <c r="A16" s="97" t="s">
        <v>138</v>
      </c>
      <c r="B16" s="96"/>
      <c r="C16" s="96"/>
      <c r="D16" s="96"/>
      <c r="E16" s="210">
        <v>24</v>
      </c>
      <c r="F16" s="96"/>
      <c r="G16" s="94">
        <v>520000000</v>
      </c>
      <c r="H16" s="94"/>
      <c r="I16" s="94">
        <v>1155275527</v>
      </c>
      <c r="J16" s="94"/>
      <c r="K16" s="94">
        <v>0</v>
      </c>
      <c r="L16" s="94"/>
      <c r="M16" s="94">
        <v>0</v>
      </c>
      <c r="N16" s="94"/>
      <c r="O16" s="94">
        <v>0</v>
      </c>
      <c r="P16" s="94"/>
      <c r="Q16" s="94">
        <v>0</v>
      </c>
      <c r="R16" s="94"/>
      <c r="S16" s="94">
        <v>1675275527</v>
      </c>
      <c r="T16" s="94"/>
      <c r="U16" s="94">
        <v>0</v>
      </c>
      <c r="V16" s="94"/>
      <c r="W16" s="94">
        <f t="shared" ref="W16:W19" si="0">SUM(U16,S16)</f>
        <v>1675275527</v>
      </c>
      <c r="X16" s="94"/>
    </row>
    <row r="17" spans="1:24" s="97" customFormat="1" ht="16.149999999999999" customHeight="1" x14ac:dyDescent="0.5">
      <c r="A17" s="97" t="s">
        <v>108</v>
      </c>
      <c r="B17" s="96"/>
      <c r="C17" s="96"/>
      <c r="D17" s="96"/>
      <c r="E17" s="210">
        <v>25</v>
      </c>
      <c r="F17" s="96"/>
      <c r="G17" s="94">
        <v>0</v>
      </c>
      <c r="H17" s="94"/>
      <c r="I17" s="94">
        <v>0</v>
      </c>
      <c r="J17" s="94"/>
      <c r="K17" s="94">
        <v>0</v>
      </c>
      <c r="L17" s="94"/>
      <c r="M17" s="94">
        <v>33350000</v>
      </c>
      <c r="N17" s="94"/>
      <c r="O17" s="94">
        <v>-33350000</v>
      </c>
      <c r="P17" s="94"/>
      <c r="Q17" s="94">
        <v>0</v>
      </c>
      <c r="R17" s="94"/>
      <c r="S17" s="94">
        <v>0</v>
      </c>
      <c r="T17" s="94"/>
      <c r="U17" s="94">
        <v>0</v>
      </c>
      <c r="V17" s="94"/>
      <c r="W17" s="94">
        <f t="shared" si="0"/>
        <v>0</v>
      </c>
      <c r="X17" s="94"/>
    </row>
    <row r="18" spans="1:24" s="97" customFormat="1" ht="16.149999999999999" customHeight="1" x14ac:dyDescent="0.5">
      <c r="A18" s="97" t="s">
        <v>204</v>
      </c>
      <c r="B18" s="96"/>
      <c r="C18" s="96"/>
      <c r="D18" s="96"/>
      <c r="E18" s="210">
        <v>26</v>
      </c>
      <c r="F18" s="96"/>
      <c r="G18" s="94">
        <v>0</v>
      </c>
      <c r="H18" s="94"/>
      <c r="I18" s="94">
        <v>0</v>
      </c>
      <c r="J18" s="94"/>
      <c r="K18" s="94">
        <v>0</v>
      </c>
      <c r="L18" s="94"/>
      <c r="M18" s="94">
        <v>0</v>
      </c>
      <c r="N18" s="94"/>
      <c r="O18" s="94">
        <v>-246000000</v>
      </c>
      <c r="P18" s="94"/>
      <c r="Q18" s="94">
        <v>0</v>
      </c>
      <c r="R18" s="94"/>
      <c r="S18" s="94">
        <v>-246000000</v>
      </c>
      <c r="T18" s="94"/>
      <c r="U18" s="94">
        <v>-4971</v>
      </c>
      <c r="V18" s="94"/>
      <c r="W18" s="94">
        <f t="shared" si="0"/>
        <v>-246004971</v>
      </c>
      <c r="X18" s="94"/>
    </row>
    <row r="19" spans="1:24" s="97" customFormat="1" ht="16.149999999999999" customHeight="1" x14ac:dyDescent="0.5">
      <c r="A19" s="97" t="s">
        <v>130</v>
      </c>
      <c r="B19" s="96"/>
      <c r="C19" s="96"/>
      <c r="D19" s="96"/>
      <c r="E19" s="210"/>
      <c r="F19" s="96"/>
      <c r="G19" s="205">
        <v>0</v>
      </c>
      <c r="H19" s="94"/>
      <c r="I19" s="205">
        <v>0</v>
      </c>
      <c r="J19" s="95"/>
      <c r="K19" s="205">
        <v>0</v>
      </c>
      <c r="L19" s="95"/>
      <c r="M19" s="205">
        <v>0</v>
      </c>
      <c r="N19" s="95"/>
      <c r="O19" s="205">
        <v>352777109</v>
      </c>
      <c r="P19" s="95"/>
      <c r="Q19" s="205">
        <v>-4619182</v>
      </c>
      <c r="R19" s="95"/>
      <c r="S19" s="205">
        <v>348157927</v>
      </c>
      <c r="T19" s="94"/>
      <c r="U19" s="205">
        <v>693364</v>
      </c>
      <c r="V19" s="95"/>
      <c r="W19" s="205">
        <f t="shared" si="0"/>
        <v>348851291</v>
      </c>
      <c r="X19" s="94"/>
    </row>
    <row r="20" spans="1:24" s="97" customFormat="1" ht="6" customHeight="1" x14ac:dyDescent="0.5">
      <c r="B20" s="96"/>
      <c r="C20" s="96"/>
      <c r="D20" s="96"/>
      <c r="E20" s="210"/>
      <c r="F20" s="96"/>
      <c r="G20" s="98"/>
      <c r="H20" s="99"/>
      <c r="I20" s="98"/>
      <c r="J20" s="99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9"/>
      <c r="W20" s="98"/>
      <c r="X20" s="98"/>
    </row>
    <row r="21" spans="1:24" s="97" customFormat="1" ht="16.149999999999999" customHeight="1" thickBot="1" x14ac:dyDescent="0.55000000000000004">
      <c r="A21" s="93" t="s">
        <v>206</v>
      </c>
      <c r="B21" s="86"/>
      <c r="C21" s="86"/>
      <c r="D21" s="86"/>
      <c r="E21" s="86"/>
      <c r="F21" s="86"/>
      <c r="G21" s="206">
        <f>SUM(G13:G19)</f>
        <v>2000000000</v>
      </c>
      <c r="H21" s="99"/>
      <c r="I21" s="206">
        <f>SUM(I13:I19)</f>
        <v>1248938736</v>
      </c>
      <c r="J21" s="99"/>
      <c r="K21" s="206">
        <f>SUM(K13:K19)</f>
        <v>94712575</v>
      </c>
      <c r="L21" s="98"/>
      <c r="M21" s="206">
        <f>SUM(M13:M19)</f>
        <v>110350000</v>
      </c>
      <c r="N21" s="98"/>
      <c r="O21" s="206">
        <f>SUM(O13:O19)</f>
        <v>423929843</v>
      </c>
      <c r="P21" s="98"/>
      <c r="Q21" s="206">
        <f>SUM(Q13:Q19)</f>
        <v>-7665932</v>
      </c>
      <c r="R21" s="98"/>
      <c r="S21" s="206">
        <f>SUM(S13:S19)</f>
        <v>3870265222</v>
      </c>
      <c r="T21" s="98"/>
      <c r="U21" s="206">
        <f>SUM(U13:U19)</f>
        <v>-390043</v>
      </c>
      <c r="V21" s="99"/>
      <c r="W21" s="206">
        <f>SUM(W13:W19)</f>
        <v>3869875179</v>
      </c>
      <c r="X21" s="98"/>
    </row>
    <row r="22" spans="1:24" s="97" customFormat="1" ht="11.25" customHeight="1" thickTop="1" x14ac:dyDescent="0.5">
      <c r="A22" s="93"/>
      <c r="B22" s="86"/>
      <c r="C22" s="86"/>
      <c r="D22" s="86"/>
      <c r="E22" s="86"/>
      <c r="F22" s="86"/>
      <c r="G22" s="98"/>
      <c r="H22" s="99"/>
      <c r="I22" s="98"/>
      <c r="J22" s="99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9"/>
      <c r="W22" s="98"/>
      <c r="X22" s="98"/>
    </row>
    <row r="23" spans="1:24" s="97" customFormat="1" ht="16.149999999999999" customHeight="1" x14ac:dyDescent="0.5">
      <c r="A23" s="93" t="s">
        <v>176</v>
      </c>
      <c r="B23" s="93"/>
      <c r="C23" s="93"/>
      <c r="G23" s="177">
        <f>G21</f>
        <v>2000000000</v>
      </c>
      <c r="H23" s="94"/>
      <c r="I23" s="177">
        <f>I21</f>
        <v>1248938736</v>
      </c>
      <c r="J23" s="94"/>
      <c r="K23" s="177">
        <f>K21</f>
        <v>94712575</v>
      </c>
      <c r="L23" s="94"/>
      <c r="M23" s="177">
        <f>M21</f>
        <v>110350000</v>
      </c>
      <c r="N23" s="94"/>
      <c r="O23" s="177">
        <f>O21</f>
        <v>423929843</v>
      </c>
      <c r="P23" s="94"/>
      <c r="Q23" s="177">
        <f>Q21</f>
        <v>-7665932</v>
      </c>
      <c r="R23" s="94"/>
      <c r="S23" s="177">
        <f>S21</f>
        <v>3870265222</v>
      </c>
      <c r="T23" s="94"/>
      <c r="U23" s="177">
        <f>U21</f>
        <v>-390043</v>
      </c>
      <c r="V23" s="95"/>
      <c r="W23" s="177">
        <f>SUM(U23,S23)</f>
        <v>3869875179</v>
      </c>
      <c r="X23" s="94"/>
    </row>
    <row r="24" spans="1:24" s="97" customFormat="1" ht="16.149999999999999" customHeight="1" x14ac:dyDescent="0.5">
      <c r="A24" s="93"/>
      <c r="B24" s="209" t="s">
        <v>207</v>
      </c>
      <c r="C24" s="93"/>
      <c r="G24" s="177"/>
      <c r="H24" s="94"/>
      <c r="I24" s="177"/>
      <c r="J24" s="94"/>
      <c r="K24" s="177"/>
      <c r="L24" s="94"/>
      <c r="M24" s="177"/>
      <c r="N24" s="94"/>
      <c r="O24" s="177"/>
      <c r="P24" s="94"/>
      <c r="Q24" s="177"/>
      <c r="R24" s="94"/>
      <c r="S24" s="177"/>
      <c r="T24" s="94"/>
      <c r="U24" s="177"/>
      <c r="V24" s="95"/>
      <c r="W24" s="177"/>
      <c r="X24" s="94"/>
    </row>
    <row r="25" spans="1:24" s="97" customFormat="1" ht="16.149999999999999" customHeight="1" x14ac:dyDescent="0.5">
      <c r="A25" s="97" t="s">
        <v>173</v>
      </c>
      <c r="E25" s="169"/>
      <c r="G25" s="177"/>
      <c r="H25" s="94"/>
      <c r="I25" s="177"/>
      <c r="J25" s="94"/>
      <c r="K25" s="177"/>
      <c r="L25" s="94"/>
      <c r="M25" s="177"/>
      <c r="N25" s="94"/>
      <c r="O25" s="177"/>
      <c r="P25" s="94"/>
      <c r="Q25" s="177"/>
      <c r="R25" s="94"/>
      <c r="S25" s="177"/>
      <c r="T25" s="94"/>
      <c r="U25" s="177"/>
      <c r="V25" s="95"/>
      <c r="W25" s="177"/>
      <c r="X25" s="94"/>
    </row>
    <row r="26" spans="1:24" s="97" customFormat="1" ht="16.149999999999999" customHeight="1" x14ac:dyDescent="0.5">
      <c r="B26" s="97" t="s">
        <v>174</v>
      </c>
      <c r="E26" s="169">
        <v>5</v>
      </c>
      <c r="G26" s="178">
        <v>0</v>
      </c>
      <c r="H26" s="94"/>
      <c r="I26" s="178">
        <v>0</v>
      </c>
      <c r="J26" s="94"/>
      <c r="K26" s="178">
        <v>0</v>
      </c>
      <c r="L26" s="94"/>
      <c r="M26" s="178">
        <v>0</v>
      </c>
      <c r="N26" s="94"/>
      <c r="O26" s="178">
        <v>-876890</v>
      </c>
      <c r="P26" s="94"/>
      <c r="Q26" s="178">
        <v>0</v>
      </c>
      <c r="R26" s="94"/>
      <c r="S26" s="178">
        <f>SUM(G26:Q26)</f>
        <v>-876890</v>
      </c>
      <c r="T26" s="94"/>
      <c r="U26" s="178">
        <v>0</v>
      </c>
      <c r="V26" s="95"/>
      <c r="W26" s="178">
        <f>S26+U26</f>
        <v>-876890</v>
      </c>
      <c r="X26" s="94"/>
    </row>
    <row r="27" spans="1:24" s="97" customFormat="1" ht="6" customHeight="1" x14ac:dyDescent="0.5">
      <c r="A27" s="93"/>
      <c r="B27" s="93"/>
      <c r="C27" s="93"/>
      <c r="D27" s="93"/>
      <c r="E27" s="89"/>
      <c r="F27" s="93"/>
      <c r="G27" s="177"/>
      <c r="H27" s="94"/>
      <c r="I27" s="177"/>
      <c r="J27" s="94"/>
      <c r="K27" s="177"/>
      <c r="L27" s="94"/>
      <c r="M27" s="177"/>
      <c r="N27" s="94"/>
      <c r="O27" s="177"/>
      <c r="P27" s="94"/>
      <c r="Q27" s="177"/>
      <c r="R27" s="94"/>
      <c r="S27" s="177"/>
      <c r="T27" s="94"/>
      <c r="U27" s="177"/>
      <c r="V27" s="95"/>
      <c r="W27" s="177"/>
      <c r="X27" s="94"/>
    </row>
    <row r="28" spans="1:24" s="97" customFormat="1" ht="14.1" customHeight="1" x14ac:dyDescent="0.5">
      <c r="A28" s="93" t="s">
        <v>176</v>
      </c>
      <c r="B28" s="93"/>
      <c r="C28" s="93"/>
      <c r="D28" s="93"/>
      <c r="E28" s="89"/>
      <c r="F28" s="93"/>
      <c r="G28" s="177"/>
      <c r="H28" s="94"/>
      <c r="I28" s="177"/>
      <c r="J28" s="94"/>
      <c r="K28" s="177"/>
      <c r="L28" s="94"/>
      <c r="M28" s="177"/>
      <c r="N28" s="94"/>
      <c r="O28" s="177"/>
      <c r="P28" s="94"/>
      <c r="Q28" s="177"/>
      <c r="R28" s="94"/>
      <c r="S28" s="177"/>
      <c r="T28" s="94"/>
      <c r="U28" s="177"/>
      <c r="V28" s="95"/>
      <c r="W28" s="177"/>
      <c r="X28" s="94"/>
    </row>
    <row r="29" spans="1:24" s="97" customFormat="1" ht="14.1" customHeight="1" x14ac:dyDescent="0.5">
      <c r="A29" s="199" t="s">
        <v>177</v>
      </c>
      <c r="B29" s="209" t="s">
        <v>208</v>
      </c>
      <c r="C29" s="93"/>
      <c r="D29" s="93"/>
      <c r="E29" s="89"/>
      <c r="F29" s="93"/>
      <c r="G29" s="177">
        <f>SUM(G23:G26)</f>
        <v>2000000000</v>
      </c>
      <c r="H29" s="94"/>
      <c r="I29" s="177">
        <f>SUM(I23:I26)</f>
        <v>1248938736</v>
      </c>
      <c r="J29" s="94"/>
      <c r="K29" s="177">
        <f>SUM(K23:K26)</f>
        <v>94712575</v>
      </c>
      <c r="L29" s="94"/>
      <c r="M29" s="177">
        <f>SUM(M23:M26)</f>
        <v>110350000</v>
      </c>
      <c r="N29" s="94"/>
      <c r="O29" s="177">
        <f>SUM(O23:O26)</f>
        <v>423052953</v>
      </c>
      <c r="P29" s="94"/>
      <c r="Q29" s="177">
        <f>SUM(Q23:Q26)</f>
        <v>-7665932</v>
      </c>
      <c r="R29" s="94"/>
      <c r="S29" s="177">
        <f>SUM(S23:S26)</f>
        <v>3869388332</v>
      </c>
      <c r="T29" s="94"/>
      <c r="U29" s="177">
        <f>SUM(U23:U26)</f>
        <v>-390043</v>
      </c>
      <c r="V29" s="95"/>
      <c r="W29" s="177">
        <f>SUM(W23:W26)</f>
        <v>3868998289</v>
      </c>
      <c r="X29" s="94"/>
    </row>
    <row r="30" spans="1:24" s="97" customFormat="1" ht="6" customHeight="1" x14ac:dyDescent="0.5">
      <c r="A30" s="93"/>
      <c r="B30" s="93"/>
      <c r="C30" s="93"/>
      <c r="D30" s="93"/>
      <c r="E30" s="89"/>
      <c r="F30" s="93"/>
      <c r="G30" s="177"/>
      <c r="H30" s="94"/>
      <c r="I30" s="177"/>
      <c r="J30" s="94"/>
      <c r="K30" s="177"/>
      <c r="L30" s="94"/>
      <c r="M30" s="177"/>
      <c r="N30" s="94"/>
      <c r="O30" s="177"/>
      <c r="P30" s="94"/>
      <c r="Q30" s="177"/>
      <c r="R30" s="94"/>
      <c r="S30" s="177"/>
      <c r="T30" s="94"/>
      <c r="U30" s="177"/>
      <c r="V30" s="95"/>
      <c r="W30" s="177"/>
      <c r="X30" s="94"/>
    </row>
    <row r="31" spans="1:24" s="97" customFormat="1" ht="16.149999999999999" customHeight="1" x14ac:dyDescent="0.5">
      <c r="A31" s="93" t="s">
        <v>129</v>
      </c>
      <c r="B31" s="96"/>
      <c r="C31" s="96"/>
      <c r="D31" s="96"/>
      <c r="E31" s="210"/>
      <c r="F31" s="96"/>
      <c r="G31" s="177"/>
      <c r="H31" s="94"/>
      <c r="I31" s="177"/>
      <c r="J31" s="94"/>
      <c r="K31" s="177"/>
      <c r="L31" s="94"/>
      <c r="M31" s="177"/>
      <c r="N31" s="94"/>
      <c r="O31" s="177"/>
      <c r="P31" s="94"/>
      <c r="Q31" s="177"/>
      <c r="R31" s="94"/>
      <c r="S31" s="177"/>
      <c r="T31" s="94"/>
      <c r="U31" s="177"/>
      <c r="V31" s="95"/>
      <c r="W31" s="177"/>
    </row>
    <row r="32" spans="1:24" s="97" customFormat="1" ht="16.149999999999999" customHeight="1" x14ac:dyDescent="0.5">
      <c r="A32" s="97" t="s">
        <v>108</v>
      </c>
      <c r="B32" s="96"/>
      <c r="C32" s="96"/>
      <c r="D32" s="96"/>
      <c r="E32" s="210">
        <v>25</v>
      </c>
      <c r="F32" s="96"/>
      <c r="G32" s="177">
        <v>0</v>
      </c>
      <c r="H32" s="94"/>
      <c r="I32" s="177">
        <v>0</v>
      </c>
      <c r="J32" s="94"/>
      <c r="K32" s="177">
        <v>0</v>
      </c>
      <c r="L32" s="94"/>
      <c r="M32" s="177">
        <v>20300000</v>
      </c>
      <c r="N32" s="94"/>
      <c r="O32" s="177">
        <v>-20300000</v>
      </c>
      <c r="P32" s="94"/>
      <c r="Q32" s="177">
        <v>0</v>
      </c>
      <c r="R32" s="94"/>
      <c r="S32" s="177">
        <f>SUM(G32:Q32)</f>
        <v>0</v>
      </c>
      <c r="T32" s="94"/>
      <c r="U32" s="177">
        <v>0</v>
      </c>
      <c r="V32" s="95"/>
      <c r="W32" s="177">
        <v>0</v>
      </c>
    </row>
    <row r="33" spans="1:24" s="97" customFormat="1" ht="16.149999999999999" customHeight="1" x14ac:dyDescent="0.5">
      <c r="A33" s="97" t="s">
        <v>204</v>
      </c>
      <c r="B33" s="96"/>
      <c r="C33" s="96"/>
      <c r="D33" s="96"/>
      <c r="E33" s="210">
        <v>26</v>
      </c>
      <c r="F33" s="96"/>
      <c r="G33" s="177">
        <v>0</v>
      </c>
      <c r="H33" s="94"/>
      <c r="I33" s="177">
        <v>0</v>
      </c>
      <c r="J33" s="94"/>
      <c r="K33" s="177">
        <v>0</v>
      </c>
      <c r="L33" s="94"/>
      <c r="M33" s="177">
        <v>0</v>
      </c>
      <c r="N33" s="94"/>
      <c r="O33" s="177">
        <v>-300000000</v>
      </c>
      <c r="P33" s="94"/>
      <c r="Q33" s="177">
        <v>0</v>
      </c>
      <c r="R33" s="94"/>
      <c r="S33" s="177">
        <f t="shared" ref="S33:S34" si="1">SUM(G33:Q33)</f>
        <v>-300000000</v>
      </c>
      <c r="T33" s="94"/>
      <c r="U33" s="177">
        <v>0</v>
      </c>
      <c r="V33" s="95"/>
      <c r="W33" s="177">
        <f t="shared" ref="W33:W34" si="2">SUM(U33,S33)</f>
        <v>-300000000</v>
      </c>
      <c r="X33" s="94"/>
    </row>
    <row r="34" spans="1:24" s="97" customFormat="1" ht="16.149999999999999" customHeight="1" x14ac:dyDescent="0.5">
      <c r="A34" s="97" t="s">
        <v>130</v>
      </c>
      <c r="B34" s="96"/>
      <c r="C34" s="96"/>
      <c r="D34" s="96"/>
      <c r="E34" s="210"/>
      <c r="F34" s="96"/>
      <c r="G34" s="178">
        <v>0</v>
      </c>
      <c r="H34" s="94"/>
      <c r="I34" s="178">
        <v>0</v>
      </c>
      <c r="J34" s="94"/>
      <c r="K34" s="178">
        <v>0</v>
      </c>
      <c r="L34" s="94"/>
      <c r="M34" s="178">
        <v>0</v>
      </c>
      <c r="N34" s="94"/>
      <c r="O34" s="178">
        <f>'T10-11'!G63+'T10-11'!G41</f>
        <v>516769194</v>
      </c>
      <c r="P34" s="94"/>
      <c r="Q34" s="178">
        <v>4776284</v>
      </c>
      <c r="R34" s="94"/>
      <c r="S34" s="178">
        <f t="shared" si="1"/>
        <v>521545478</v>
      </c>
      <c r="T34" s="94"/>
      <c r="U34" s="178">
        <v>-1731115</v>
      </c>
      <c r="V34" s="95"/>
      <c r="W34" s="178">
        <f t="shared" si="2"/>
        <v>519814363</v>
      </c>
      <c r="X34" s="94"/>
    </row>
    <row r="35" spans="1:24" s="97" customFormat="1" ht="6" customHeight="1" x14ac:dyDescent="0.5">
      <c r="B35" s="96"/>
      <c r="C35" s="96"/>
      <c r="D35" s="96"/>
      <c r="E35" s="96"/>
      <c r="F35" s="96"/>
      <c r="G35" s="179"/>
      <c r="H35" s="99"/>
      <c r="I35" s="179"/>
      <c r="J35" s="99"/>
      <c r="K35" s="181"/>
      <c r="L35" s="95"/>
      <c r="M35" s="181"/>
      <c r="N35" s="95"/>
      <c r="O35" s="181"/>
      <c r="P35" s="95"/>
      <c r="Q35" s="181"/>
      <c r="R35" s="95"/>
      <c r="S35" s="181"/>
      <c r="T35" s="95"/>
      <c r="U35" s="181"/>
      <c r="V35" s="99"/>
      <c r="W35" s="179"/>
      <c r="X35" s="98"/>
    </row>
    <row r="36" spans="1:24" s="97" customFormat="1" ht="16.149999999999999" customHeight="1" thickBot="1" x14ac:dyDescent="0.55000000000000004">
      <c r="A36" s="93" t="s">
        <v>205</v>
      </c>
      <c r="B36" s="86"/>
      <c r="C36" s="86"/>
      <c r="D36" s="86"/>
      <c r="E36" s="86"/>
      <c r="F36" s="86"/>
      <c r="G36" s="180">
        <f>SUM(G29:G34)</f>
        <v>2000000000</v>
      </c>
      <c r="H36" s="99"/>
      <c r="I36" s="180">
        <f>SUM(I29:I34)</f>
        <v>1248938736</v>
      </c>
      <c r="J36" s="99"/>
      <c r="K36" s="180">
        <f>SUM(K29:K34)</f>
        <v>94712575</v>
      </c>
      <c r="L36" s="98"/>
      <c r="M36" s="180">
        <f>SUM(M29:M34)</f>
        <v>130650000</v>
      </c>
      <c r="N36" s="98"/>
      <c r="O36" s="180">
        <f>SUM(O29:O34)</f>
        <v>619522147</v>
      </c>
      <c r="P36" s="98"/>
      <c r="Q36" s="180">
        <f>SUM(Q29:Q34)</f>
        <v>-2889648</v>
      </c>
      <c r="R36" s="98"/>
      <c r="S36" s="180">
        <f>SUM(S29:S34)</f>
        <v>4090933810</v>
      </c>
      <c r="T36" s="98"/>
      <c r="U36" s="180">
        <f>SUM(U29:U34)</f>
        <v>-2121158</v>
      </c>
      <c r="V36" s="99"/>
      <c r="W36" s="180">
        <f>SUM(W29:W34)</f>
        <v>4088812652</v>
      </c>
      <c r="X36" s="98"/>
    </row>
    <row r="37" spans="1:24" s="97" customFormat="1" ht="6.75" customHeight="1" thickTop="1" x14ac:dyDescent="0.5">
      <c r="A37" s="93"/>
      <c r="B37" s="86"/>
      <c r="C37" s="86"/>
      <c r="D37" s="86"/>
      <c r="E37" s="86"/>
      <c r="F37" s="86"/>
      <c r="G37" s="98"/>
      <c r="H37" s="99"/>
      <c r="I37" s="98"/>
      <c r="J37" s="99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9"/>
      <c r="W37" s="98"/>
      <c r="X37" s="98"/>
    </row>
    <row r="38" spans="1:24" s="97" customFormat="1" ht="15" customHeight="1" x14ac:dyDescent="0.5">
      <c r="A38" s="93"/>
      <c r="B38" s="86"/>
      <c r="C38" s="86"/>
      <c r="D38" s="86"/>
      <c r="E38" s="86"/>
      <c r="F38" s="86"/>
      <c r="G38" s="98"/>
      <c r="H38" s="99"/>
      <c r="I38" s="98"/>
      <c r="J38" s="99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9"/>
      <c r="W38" s="98"/>
      <c r="X38" s="98"/>
    </row>
    <row r="39" spans="1:24" s="97" customFormat="1" ht="22.15" customHeight="1" x14ac:dyDescent="0.5">
      <c r="A39" s="56" t="str">
        <f>'T10-11'!A98</f>
        <v>หมายเหตุประกอบงบการเงินรวมและงบการเงินเฉพาะกิจการเป็นส่วนหนึ่งของงบการเงินนี้</v>
      </c>
      <c r="B39" s="163"/>
      <c r="C39" s="163"/>
      <c r="D39" s="163"/>
      <c r="E39" s="164"/>
      <c r="F39" s="164"/>
      <c r="G39" s="162"/>
      <c r="H39" s="163"/>
      <c r="I39" s="164"/>
      <c r="J39" s="164"/>
      <c r="K39" s="165"/>
      <c r="L39" s="165"/>
      <c r="M39" s="165"/>
      <c r="N39" s="166"/>
      <c r="O39" s="165"/>
      <c r="P39" s="165"/>
      <c r="Q39" s="165"/>
      <c r="R39" s="165"/>
      <c r="S39" s="166"/>
      <c r="T39" s="166"/>
      <c r="U39" s="166"/>
      <c r="V39" s="164"/>
      <c r="W39" s="167"/>
      <c r="X39" s="168"/>
    </row>
  </sheetData>
  <mergeCells count="4">
    <mergeCell ref="G5:W5"/>
    <mergeCell ref="G6:S6"/>
    <mergeCell ref="M7:O7"/>
    <mergeCell ref="G7:I7"/>
  </mergeCells>
  <pageMargins left="0.4" right="0.4" top="0.5" bottom="0.6" header="0.49" footer="0.4"/>
  <pageSetup paperSize="9" scale="95" firstPageNumber="12" fitToHeight="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U32"/>
  <sheetViews>
    <sheetView zoomScaleNormal="100" zoomScaleSheetLayoutView="70" workbookViewId="0">
      <selection activeCell="D9" sqref="D9"/>
    </sheetView>
  </sheetViews>
  <sheetFormatPr defaultColWidth="10.28515625" defaultRowHeight="18.75" x14ac:dyDescent="0.5"/>
  <cols>
    <col min="1" max="3" width="1.7109375" style="2" customWidth="1"/>
    <col min="4" max="4" width="43.7109375" style="2" customWidth="1"/>
    <col min="5" max="5" width="8.7109375" style="224" customWidth="1"/>
    <col min="6" max="6" width="1" style="33" customWidth="1"/>
    <col min="7" max="7" width="13.7109375" style="33" customWidth="1"/>
    <col min="8" max="8" width="1" style="33" customWidth="1"/>
    <col min="9" max="9" width="13.7109375" style="33" customWidth="1"/>
    <col min="10" max="10" width="0.7109375" style="2" customWidth="1"/>
    <col min="11" max="11" width="17.28515625" style="57" customWidth="1"/>
    <col min="12" max="12" width="0.7109375" style="2" customWidth="1"/>
    <col min="13" max="13" width="13.7109375" style="57" customWidth="1"/>
    <col min="14" max="14" width="0.7109375" style="2" customWidth="1"/>
    <col min="15" max="15" width="14.28515625" style="58" customWidth="1"/>
    <col min="16" max="16" width="15.28515625" style="9" customWidth="1"/>
    <col min="17" max="85" width="10.28515625" style="9"/>
    <col min="86" max="16384" width="10.28515625" style="2"/>
  </cols>
  <sheetData>
    <row r="1" spans="1:85" ht="21.75" customHeight="1" x14ac:dyDescent="0.5">
      <c r="A1" s="15" t="s">
        <v>116</v>
      </c>
      <c r="B1" s="1"/>
      <c r="C1" s="1"/>
      <c r="D1" s="1"/>
      <c r="E1" s="28"/>
    </row>
    <row r="2" spans="1:85" ht="21.75" customHeight="1" x14ac:dyDescent="0.5">
      <c r="A2" s="15" t="s">
        <v>148</v>
      </c>
      <c r="B2" s="15"/>
      <c r="C2" s="15"/>
      <c r="D2" s="15"/>
    </row>
    <row r="3" spans="1:85" s="47" customFormat="1" ht="21.75" customHeight="1" x14ac:dyDescent="0.5">
      <c r="A3" s="46" t="str">
        <f>'T12'!A3</f>
        <v>สำหรับปีสิ้นสุดวันที่ 31 ธันวาคม พ.ศ. 2563</v>
      </c>
      <c r="B3" s="46"/>
      <c r="C3" s="46"/>
      <c r="D3" s="46"/>
      <c r="E3" s="100"/>
      <c r="F3" s="52"/>
      <c r="G3" s="59"/>
      <c r="H3" s="52"/>
      <c r="I3" s="52"/>
      <c r="K3" s="60"/>
      <c r="M3" s="60"/>
      <c r="O3" s="62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</row>
    <row r="4" spans="1:85" s="9" customFormat="1" ht="18.75" customHeight="1" x14ac:dyDescent="0.5">
      <c r="B4" s="45"/>
      <c r="C4" s="45"/>
      <c r="D4" s="45"/>
      <c r="E4" s="39"/>
      <c r="F4" s="43"/>
      <c r="G4" s="43"/>
      <c r="H4" s="43"/>
      <c r="I4" s="11"/>
      <c r="J4" s="43"/>
      <c r="K4" s="43"/>
      <c r="L4" s="43"/>
      <c r="M4" s="43"/>
      <c r="N4" s="73"/>
      <c r="O4" s="72"/>
    </row>
    <row r="5" spans="1:85" ht="18" customHeight="1" x14ac:dyDescent="0.5">
      <c r="F5" s="2"/>
      <c r="G5" s="232" t="s">
        <v>126</v>
      </c>
      <c r="H5" s="226"/>
      <c r="I5" s="226"/>
      <c r="J5" s="226"/>
      <c r="K5" s="226"/>
      <c r="L5" s="232"/>
      <c r="M5" s="232"/>
      <c r="N5" s="232"/>
      <c r="O5" s="232"/>
    </row>
    <row r="6" spans="1:85" s="39" customFormat="1" ht="18" customHeight="1" x14ac:dyDescent="0.5">
      <c r="A6" s="64"/>
      <c r="B6" s="64"/>
      <c r="C6" s="64"/>
      <c r="D6" s="64"/>
      <c r="E6" s="101"/>
      <c r="F6" s="22"/>
      <c r="G6" s="234" t="s">
        <v>202</v>
      </c>
      <c r="H6" s="234"/>
      <c r="I6" s="234"/>
      <c r="J6" s="65"/>
      <c r="K6" s="233" t="s">
        <v>71</v>
      </c>
      <c r="L6" s="233"/>
      <c r="M6" s="233"/>
      <c r="N6" s="65"/>
      <c r="O6" s="24"/>
    </row>
    <row r="7" spans="1:85" s="39" customFormat="1" ht="18" customHeight="1" x14ac:dyDescent="0.5">
      <c r="A7" s="64"/>
      <c r="B7" s="64"/>
      <c r="C7" s="64"/>
      <c r="D7" s="64"/>
      <c r="E7" s="101"/>
      <c r="F7" s="22"/>
      <c r="G7" s="22" t="s">
        <v>69</v>
      </c>
      <c r="H7" s="22"/>
      <c r="I7" s="66" t="s">
        <v>81</v>
      </c>
      <c r="J7" s="65"/>
      <c r="K7" s="22" t="s">
        <v>109</v>
      </c>
      <c r="L7" s="102"/>
      <c r="M7" s="102"/>
      <c r="N7" s="65"/>
      <c r="O7" s="24"/>
    </row>
    <row r="8" spans="1:85" s="39" customFormat="1" ht="18" customHeight="1" x14ac:dyDescent="0.5">
      <c r="A8" s="64"/>
      <c r="B8" s="64"/>
      <c r="C8" s="64"/>
      <c r="D8" s="64"/>
      <c r="E8" s="101"/>
      <c r="F8" s="63"/>
      <c r="G8" s="63" t="s">
        <v>70</v>
      </c>
      <c r="H8" s="63"/>
      <c r="I8" s="63" t="s">
        <v>82</v>
      </c>
      <c r="J8" s="65"/>
      <c r="K8" s="103" t="s">
        <v>102</v>
      </c>
      <c r="L8" s="65"/>
      <c r="M8" s="63" t="s">
        <v>24</v>
      </c>
      <c r="N8" s="65"/>
      <c r="O8" s="63" t="s">
        <v>32</v>
      </c>
    </row>
    <row r="9" spans="1:85" s="39" customFormat="1" ht="18" customHeight="1" x14ac:dyDescent="0.5">
      <c r="A9" s="67"/>
      <c r="B9" s="68"/>
      <c r="C9" s="68"/>
      <c r="D9" s="68"/>
      <c r="E9" s="170" t="s">
        <v>1</v>
      </c>
      <c r="F9" s="63"/>
      <c r="G9" s="69" t="s">
        <v>31</v>
      </c>
      <c r="H9" s="63"/>
      <c r="I9" s="70" t="s">
        <v>31</v>
      </c>
      <c r="J9" s="65"/>
      <c r="K9" s="69" t="s">
        <v>31</v>
      </c>
      <c r="L9" s="65"/>
      <c r="M9" s="69" t="s">
        <v>31</v>
      </c>
      <c r="N9" s="65"/>
      <c r="O9" s="69" t="s">
        <v>31</v>
      </c>
    </row>
    <row r="10" spans="1:85" s="9" customFormat="1" ht="18" customHeight="1" x14ac:dyDescent="0.5">
      <c r="A10" s="45" t="s">
        <v>203</v>
      </c>
      <c r="B10" s="45"/>
      <c r="C10" s="45"/>
      <c r="D10" s="45"/>
      <c r="E10" s="39"/>
      <c r="F10" s="43"/>
      <c r="G10" s="43">
        <v>1480000000</v>
      </c>
      <c r="H10" s="43"/>
      <c r="I10" s="43">
        <v>93663209</v>
      </c>
      <c r="J10" s="43"/>
      <c r="K10" s="43">
        <v>77000000</v>
      </c>
      <c r="L10" s="43"/>
      <c r="M10" s="43">
        <v>246302496</v>
      </c>
      <c r="N10" s="73"/>
      <c r="O10" s="72">
        <f>SUM(G10:M10)</f>
        <v>1896965705</v>
      </c>
    </row>
    <row r="11" spans="1:85" s="9" customFormat="1" ht="18" customHeight="1" x14ac:dyDescent="0.5">
      <c r="A11" s="9" t="s">
        <v>138</v>
      </c>
      <c r="B11" s="45"/>
      <c r="C11" s="45"/>
      <c r="D11" s="45"/>
      <c r="E11" s="39">
        <v>24</v>
      </c>
      <c r="F11" s="43"/>
      <c r="G11" s="43">
        <v>520000000</v>
      </c>
      <c r="H11" s="43"/>
      <c r="I11" s="11">
        <v>1155275527</v>
      </c>
      <c r="J11" s="43"/>
      <c r="K11" s="43">
        <v>0</v>
      </c>
      <c r="L11" s="43"/>
      <c r="M11" s="43">
        <v>0</v>
      </c>
      <c r="N11" s="73"/>
      <c r="O11" s="72">
        <f t="shared" ref="O11:O13" si="0">SUM(G11:M11)</f>
        <v>1675275527</v>
      </c>
    </row>
    <row r="12" spans="1:85" s="9" customFormat="1" ht="18" customHeight="1" x14ac:dyDescent="0.5">
      <c r="A12" s="9" t="s">
        <v>209</v>
      </c>
      <c r="B12" s="45"/>
      <c r="C12" s="45"/>
      <c r="D12" s="45"/>
      <c r="E12" s="39">
        <v>25</v>
      </c>
      <c r="F12" s="43"/>
      <c r="G12" s="43">
        <v>0</v>
      </c>
      <c r="H12" s="43"/>
      <c r="I12" s="11">
        <v>0</v>
      </c>
      <c r="J12" s="43"/>
      <c r="K12" s="43">
        <v>33350000</v>
      </c>
      <c r="L12" s="43"/>
      <c r="M12" s="43">
        <v>-33350000</v>
      </c>
      <c r="N12" s="73"/>
      <c r="O12" s="72">
        <f t="shared" si="0"/>
        <v>0</v>
      </c>
    </row>
    <row r="13" spans="1:85" s="9" customFormat="1" ht="18" customHeight="1" x14ac:dyDescent="0.5">
      <c r="A13" s="9" t="s">
        <v>210</v>
      </c>
      <c r="B13" s="45"/>
      <c r="C13" s="45"/>
      <c r="D13" s="45"/>
      <c r="E13" s="39">
        <v>26</v>
      </c>
      <c r="F13" s="43"/>
      <c r="G13" s="43">
        <v>0</v>
      </c>
      <c r="H13" s="43"/>
      <c r="I13" s="11">
        <v>0</v>
      </c>
      <c r="J13" s="43"/>
      <c r="K13" s="43">
        <v>0</v>
      </c>
      <c r="L13" s="43"/>
      <c r="M13" s="43">
        <v>-246000000</v>
      </c>
      <c r="N13" s="73"/>
      <c r="O13" s="72">
        <f t="shared" si="0"/>
        <v>-246000000</v>
      </c>
    </row>
    <row r="14" spans="1:85" s="9" customFormat="1" ht="18" customHeight="1" x14ac:dyDescent="0.5">
      <c r="A14" s="9" t="s">
        <v>130</v>
      </c>
      <c r="B14" s="71"/>
      <c r="C14" s="71"/>
      <c r="D14" s="71"/>
      <c r="E14" s="101"/>
      <c r="F14" s="11"/>
      <c r="G14" s="7">
        <v>0</v>
      </c>
      <c r="H14" s="11"/>
      <c r="I14" s="7">
        <v>0</v>
      </c>
      <c r="J14" s="11"/>
      <c r="K14" s="7">
        <v>0</v>
      </c>
      <c r="L14" s="11"/>
      <c r="M14" s="7">
        <v>384919058</v>
      </c>
      <c r="N14" s="73"/>
      <c r="O14" s="196">
        <f>SUM(G14:M14)</f>
        <v>384919058</v>
      </c>
    </row>
    <row r="15" spans="1:85" s="9" customFormat="1" ht="8.1" customHeight="1" x14ac:dyDescent="0.5">
      <c r="B15" s="71"/>
      <c r="C15" s="71"/>
      <c r="D15" s="71"/>
      <c r="E15" s="101"/>
      <c r="F15" s="72"/>
      <c r="G15" s="72"/>
      <c r="H15" s="72"/>
      <c r="I15" s="72"/>
      <c r="J15" s="73"/>
      <c r="K15" s="11"/>
      <c r="L15" s="73"/>
      <c r="M15" s="11"/>
      <c r="N15" s="73"/>
      <c r="O15" s="72"/>
    </row>
    <row r="16" spans="1:85" s="9" customFormat="1" ht="18" customHeight="1" thickBot="1" x14ac:dyDescent="0.55000000000000004">
      <c r="A16" s="45" t="s">
        <v>206</v>
      </c>
      <c r="B16" s="64"/>
      <c r="C16" s="64"/>
      <c r="D16" s="64"/>
      <c r="E16" s="101"/>
      <c r="F16" s="72"/>
      <c r="G16" s="197">
        <f>SUM(G10:G14)</f>
        <v>2000000000</v>
      </c>
      <c r="H16" s="72"/>
      <c r="I16" s="197">
        <f>SUM(I10:I14)</f>
        <v>1248938736</v>
      </c>
      <c r="J16" s="73"/>
      <c r="K16" s="197">
        <f>SUM(K10:K14)</f>
        <v>110350000</v>
      </c>
      <c r="L16" s="73"/>
      <c r="M16" s="197">
        <f>SUM(M10:M14)</f>
        <v>351871554</v>
      </c>
      <c r="N16" s="73"/>
      <c r="O16" s="197">
        <f>SUM(O10:O14)</f>
        <v>3711160290</v>
      </c>
      <c r="P16" s="43"/>
      <c r="Q16" s="43"/>
    </row>
    <row r="17" spans="1:99" s="9" customFormat="1" ht="18" customHeight="1" thickTop="1" x14ac:dyDescent="0.5">
      <c r="A17" s="45"/>
      <c r="B17" s="64"/>
      <c r="C17" s="64"/>
      <c r="D17" s="64"/>
      <c r="E17" s="101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43"/>
      <c r="Q17" s="43"/>
    </row>
    <row r="18" spans="1:99" s="9" customFormat="1" ht="18" customHeight="1" x14ac:dyDescent="0.5">
      <c r="A18" s="200" t="s">
        <v>211</v>
      </c>
      <c r="B18" s="200"/>
      <c r="C18" s="64"/>
      <c r="D18" s="64"/>
      <c r="E18" s="101"/>
      <c r="F18" s="72"/>
      <c r="G18" s="172">
        <v>2000000000</v>
      </c>
      <c r="H18" s="43"/>
      <c r="I18" s="172">
        <v>1248938736</v>
      </c>
      <c r="J18" s="43"/>
      <c r="K18" s="172">
        <v>110350000</v>
      </c>
      <c r="L18" s="43"/>
      <c r="M18" s="172">
        <v>351871554</v>
      </c>
      <c r="N18" s="43"/>
      <c r="O18" s="172">
        <v>3711160290</v>
      </c>
      <c r="P18" s="43"/>
      <c r="Q18" s="43"/>
    </row>
    <row r="19" spans="1:99" s="9" customFormat="1" ht="18" customHeight="1" x14ac:dyDescent="0.5">
      <c r="A19" s="201" t="s">
        <v>173</v>
      </c>
      <c r="B19" s="200"/>
      <c r="C19" s="64"/>
      <c r="D19" s="64"/>
      <c r="E19" s="101"/>
      <c r="F19" s="72"/>
      <c r="G19" s="172"/>
      <c r="H19" s="43"/>
      <c r="I19" s="172"/>
      <c r="J19" s="43"/>
      <c r="K19" s="172"/>
      <c r="L19" s="43"/>
      <c r="M19" s="172"/>
      <c r="N19" s="43"/>
      <c r="O19" s="172"/>
      <c r="P19" s="43"/>
      <c r="Q19" s="43"/>
    </row>
    <row r="20" spans="1:99" s="9" customFormat="1" ht="18" customHeight="1" x14ac:dyDescent="0.5">
      <c r="A20" s="201"/>
      <c r="B20" s="201" t="s">
        <v>174</v>
      </c>
      <c r="C20" s="64"/>
      <c r="D20" s="64"/>
      <c r="E20" s="101">
        <v>5</v>
      </c>
      <c r="F20" s="72"/>
      <c r="G20" s="174">
        <v>0</v>
      </c>
      <c r="H20" s="43"/>
      <c r="I20" s="174">
        <v>0</v>
      </c>
      <c r="J20" s="43"/>
      <c r="K20" s="174">
        <v>0</v>
      </c>
      <c r="L20" s="43"/>
      <c r="M20" s="174">
        <v>-2482965</v>
      </c>
      <c r="N20" s="43"/>
      <c r="O20" s="174">
        <v>-2482965</v>
      </c>
      <c r="P20" s="43"/>
      <c r="Q20" s="43"/>
    </row>
    <row r="21" spans="1:99" s="9" customFormat="1" ht="18" customHeight="1" x14ac:dyDescent="0.5">
      <c r="A21" s="45"/>
      <c r="B21" s="64"/>
      <c r="C21" s="64"/>
      <c r="D21" s="64"/>
      <c r="E21" s="101"/>
      <c r="F21" s="72"/>
      <c r="G21" s="172"/>
      <c r="H21" s="43"/>
      <c r="I21" s="172"/>
      <c r="J21" s="43"/>
      <c r="K21" s="172"/>
      <c r="L21" s="43"/>
      <c r="M21" s="172"/>
      <c r="N21" s="43"/>
      <c r="O21" s="172"/>
      <c r="P21" s="43"/>
      <c r="Q21" s="43"/>
    </row>
    <row r="22" spans="1:99" s="9" customFormat="1" ht="18" customHeight="1" x14ac:dyDescent="0.5">
      <c r="A22" s="45" t="s">
        <v>175</v>
      </c>
      <c r="B22" s="45"/>
      <c r="C22" s="45"/>
      <c r="D22" s="45"/>
      <c r="E22" s="39"/>
      <c r="F22" s="43"/>
      <c r="G22" s="172">
        <f>SUM(G18:G20)</f>
        <v>2000000000</v>
      </c>
      <c r="H22" s="43"/>
      <c r="I22" s="172">
        <f>SUM(I18:I20)</f>
        <v>1248938736</v>
      </c>
      <c r="J22" s="43"/>
      <c r="K22" s="172">
        <f>SUM(K18:K20)</f>
        <v>110350000</v>
      </c>
      <c r="L22" s="43"/>
      <c r="M22" s="172">
        <f>SUM(M18:M20)</f>
        <v>349388589</v>
      </c>
      <c r="N22" s="43"/>
      <c r="O22" s="182">
        <f>SUM(G22:M22)</f>
        <v>3708677325</v>
      </c>
    </row>
    <row r="23" spans="1:99" s="9" customFormat="1" ht="18" customHeight="1" x14ac:dyDescent="0.5">
      <c r="A23" s="9" t="s">
        <v>209</v>
      </c>
      <c r="B23" s="45"/>
      <c r="C23" s="45"/>
      <c r="D23" s="45"/>
      <c r="E23" s="39">
        <v>25</v>
      </c>
      <c r="F23" s="43"/>
      <c r="G23" s="172">
        <v>0</v>
      </c>
      <c r="H23" s="43"/>
      <c r="I23" s="172">
        <v>0</v>
      </c>
      <c r="J23" s="43"/>
      <c r="K23" s="172">
        <v>20300000</v>
      </c>
      <c r="L23" s="43"/>
      <c r="M23" s="172">
        <v>-20300000</v>
      </c>
      <c r="N23" s="43"/>
      <c r="O23" s="182">
        <f t="shared" ref="O23:O24" si="1">SUM(G23:M23)</f>
        <v>0</v>
      </c>
    </row>
    <row r="24" spans="1:99" s="9" customFormat="1" ht="18" customHeight="1" x14ac:dyDescent="0.5">
      <c r="A24" s="9" t="s">
        <v>210</v>
      </c>
      <c r="B24" s="45"/>
      <c r="C24" s="45"/>
      <c r="D24" s="45"/>
      <c r="E24" s="39">
        <v>26</v>
      </c>
      <c r="F24" s="43"/>
      <c r="G24" s="172">
        <v>0</v>
      </c>
      <c r="H24" s="43"/>
      <c r="I24" s="158">
        <v>0</v>
      </c>
      <c r="J24" s="43"/>
      <c r="K24" s="172">
        <v>0</v>
      </c>
      <c r="L24" s="43"/>
      <c r="M24" s="172">
        <v>-300000000</v>
      </c>
      <c r="N24" s="73"/>
      <c r="O24" s="182">
        <f t="shared" si="1"/>
        <v>-300000000</v>
      </c>
    </row>
    <row r="25" spans="1:99" s="9" customFormat="1" ht="18" customHeight="1" x14ac:dyDescent="0.5">
      <c r="A25" s="9" t="s">
        <v>130</v>
      </c>
      <c r="B25" s="71"/>
      <c r="C25" s="71"/>
      <c r="D25" s="71"/>
      <c r="E25" s="101"/>
      <c r="F25" s="11"/>
      <c r="G25" s="159">
        <v>0</v>
      </c>
      <c r="H25" s="11"/>
      <c r="I25" s="159">
        <v>0</v>
      </c>
      <c r="J25" s="11"/>
      <c r="K25" s="159">
        <v>0</v>
      </c>
      <c r="L25" s="11"/>
      <c r="M25" s="159">
        <f>'T10-11'!K51</f>
        <v>405626425</v>
      </c>
      <c r="N25" s="73"/>
      <c r="O25" s="184">
        <f>SUM(G25:M25)</f>
        <v>405626425</v>
      </c>
      <c r="P25" s="43"/>
    </row>
    <row r="26" spans="1:99" s="9" customFormat="1" ht="8.1" customHeight="1" x14ac:dyDescent="0.5">
      <c r="B26" s="71"/>
      <c r="C26" s="71"/>
      <c r="D26" s="71"/>
      <c r="E26" s="101"/>
      <c r="F26" s="72"/>
      <c r="G26" s="182"/>
      <c r="H26" s="72"/>
      <c r="I26" s="182"/>
      <c r="J26" s="73"/>
      <c r="K26" s="158"/>
      <c r="L26" s="73"/>
      <c r="M26" s="158"/>
      <c r="N26" s="73"/>
      <c r="O26" s="182"/>
    </row>
    <row r="27" spans="1:99" s="9" customFormat="1" ht="18" customHeight="1" thickBot="1" x14ac:dyDescent="0.55000000000000004">
      <c r="A27" s="45" t="s">
        <v>205</v>
      </c>
      <c r="B27" s="64"/>
      <c r="C27" s="64"/>
      <c r="D27" s="64"/>
      <c r="E27" s="101"/>
      <c r="F27" s="72"/>
      <c r="G27" s="183">
        <f>SUM(G22:G25)</f>
        <v>2000000000</v>
      </c>
      <c r="H27" s="72"/>
      <c r="I27" s="183">
        <f>SUM(I22:I25)</f>
        <v>1248938736</v>
      </c>
      <c r="J27" s="73"/>
      <c r="K27" s="183">
        <f>SUM(K22:K25)</f>
        <v>130650000</v>
      </c>
      <c r="L27" s="73"/>
      <c r="M27" s="183">
        <f>SUM(M22:M25)</f>
        <v>434715014</v>
      </c>
      <c r="N27" s="73"/>
      <c r="O27" s="183">
        <f>SUM(O22:O25)</f>
        <v>3814303750</v>
      </c>
      <c r="P27" s="43"/>
      <c r="Q27" s="43"/>
    </row>
    <row r="28" spans="1:99" ht="12" customHeight="1" thickTop="1" x14ac:dyDescent="0.5"/>
    <row r="29" spans="1:99" ht="17.25" customHeight="1" x14ac:dyDescent="0.5"/>
    <row r="30" spans="1:99" s="9" customFormat="1" ht="22.15" customHeight="1" x14ac:dyDescent="0.5">
      <c r="A30" s="56" t="str">
        <f>'T12'!A39</f>
        <v>หมายเหตุประกอบงบการเงินรวมและงบการเงินเฉพาะกิจการเป็นส่วนหนึ่งของงบการเงินนี้</v>
      </c>
      <c r="B30" s="47"/>
      <c r="C30" s="47"/>
      <c r="D30" s="47"/>
      <c r="E30" s="36"/>
      <c r="F30" s="47"/>
      <c r="G30" s="59"/>
      <c r="H30" s="47"/>
      <c r="I30" s="6"/>
      <c r="J30" s="6"/>
      <c r="K30" s="60"/>
      <c r="L30" s="60"/>
      <c r="M30" s="60"/>
      <c r="N30" s="61"/>
      <c r="O30" s="60"/>
    </row>
    <row r="31" spans="1:99" ht="21.6" customHeight="1" x14ac:dyDescent="0.5">
      <c r="F31" s="2"/>
      <c r="H31" s="2"/>
      <c r="I31" s="2"/>
      <c r="L31" s="57"/>
      <c r="N31" s="57"/>
      <c r="O31" s="57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</row>
    <row r="32" spans="1:99" ht="21.6" customHeight="1" x14ac:dyDescent="0.5">
      <c r="F32" s="2"/>
      <c r="H32" s="2"/>
      <c r="I32" s="2"/>
      <c r="L32" s="57"/>
      <c r="N32" s="57"/>
      <c r="O32" s="57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</row>
  </sheetData>
  <mergeCells count="3">
    <mergeCell ref="G5:O5"/>
    <mergeCell ref="K6:M6"/>
    <mergeCell ref="G6:I6"/>
  </mergeCells>
  <pageMargins left="0.9" right="0.9" top="0.5" bottom="0.6" header="0.49" footer="0.4"/>
  <pageSetup paperSize="9" firstPageNumber="13" fitToHeight="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N195"/>
  <sheetViews>
    <sheetView tabSelected="1" topLeftCell="A118" zoomScale="85" zoomScaleNormal="85" zoomScaleSheetLayoutView="100" workbookViewId="0">
      <selection activeCell="O135" sqref="O135"/>
    </sheetView>
  </sheetViews>
  <sheetFormatPr defaultColWidth="0.7109375" defaultRowHeight="21.4" customHeight="1" x14ac:dyDescent="0.5"/>
  <cols>
    <col min="1" max="1" width="1.7109375" style="2" customWidth="1"/>
    <col min="2" max="2" width="48.7109375" style="2" customWidth="1"/>
    <col min="3" max="3" width="7.28515625" style="2" customWidth="1"/>
    <col min="4" max="4" width="0.7109375" style="2" customWidth="1"/>
    <col min="5" max="5" width="11.7109375" style="2" customWidth="1"/>
    <col min="6" max="6" width="0.7109375" style="2" customWidth="1"/>
    <col min="7" max="7" width="11.7109375" style="2" customWidth="1"/>
    <col min="8" max="8" width="0.7109375" style="2" customWidth="1"/>
    <col min="9" max="9" width="11.7109375" style="2" customWidth="1"/>
    <col min="10" max="10" width="0.7109375" style="2" customWidth="1"/>
    <col min="11" max="11" width="11.7109375" style="2" customWidth="1"/>
    <col min="12" max="172" width="9.28515625" style="2" customWidth="1"/>
    <col min="173" max="173" width="1.28515625" style="2" customWidth="1"/>
    <col min="174" max="174" width="52.7109375" style="2" customWidth="1"/>
    <col min="175" max="175" width="7" style="2" bestFit="1" customWidth="1"/>
    <col min="176" max="176" width="0.7109375" style="2" customWidth="1"/>
    <col min="177" max="177" width="10.7109375" style="2" customWidth="1"/>
    <col min="178" max="16384" width="0.7109375" style="2"/>
  </cols>
  <sheetData>
    <row r="1" spans="1:11" ht="18" customHeight="1" x14ac:dyDescent="0.5">
      <c r="A1" s="104" t="s">
        <v>116</v>
      </c>
    </row>
    <row r="2" spans="1:11" ht="18" customHeight="1" x14ac:dyDescent="0.5">
      <c r="A2" s="104" t="s">
        <v>134</v>
      </c>
      <c r="B2" s="104"/>
      <c r="C2" s="104"/>
    </row>
    <row r="3" spans="1:11" ht="18" customHeight="1" x14ac:dyDescent="0.5">
      <c r="A3" s="105" t="str">
        <f>'T13'!A3</f>
        <v>สำหรับปีสิ้นสุดวันที่ 31 ธันวาคม พ.ศ. 2563</v>
      </c>
      <c r="B3" s="105"/>
      <c r="C3" s="105"/>
      <c r="D3" s="47"/>
      <c r="E3" s="47"/>
      <c r="F3" s="47"/>
      <c r="G3" s="47"/>
      <c r="H3" s="47"/>
      <c r="I3" s="47"/>
      <c r="J3" s="47"/>
      <c r="K3" s="47"/>
    </row>
    <row r="4" spans="1:11" ht="15.75" customHeight="1" x14ac:dyDescent="0.5">
      <c r="A4" s="106"/>
      <c r="B4" s="106"/>
      <c r="C4" s="106"/>
      <c r="D4" s="9"/>
      <c r="E4" s="9"/>
      <c r="F4" s="9"/>
      <c r="G4" s="9"/>
      <c r="H4" s="9"/>
      <c r="I4" s="9"/>
      <c r="J4" s="9"/>
      <c r="K4" s="9"/>
    </row>
    <row r="5" spans="1:11" ht="17.100000000000001" customHeight="1" x14ac:dyDescent="0.5">
      <c r="A5" s="106"/>
      <c r="B5" s="106"/>
      <c r="C5" s="106"/>
      <c r="D5" s="9"/>
      <c r="E5" s="226" t="s">
        <v>125</v>
      </c>
      <c r="F5" s="226"/>
      <c r="G5" s="226"/>
      <c r="H5" s="9"/>
      <c r="I5" s="226" t="s">
        <v>126</v>
      </c>
      <c r="J5" s="226"/>
      <c r="K5" s="226"/>
    </row>
    <row r="6" spans="1:11" ht="17.100000000000001" customHeight="1" x14ac:dyDescent="0.5">
      <c r="A6" s="106"/>
      <c r="B6" s="106"/>
      <c r="C6" s="106"/>
      <c r="D6" s="9"/>
      <c r="E6" s="16" t="s">
        <v>164</v>
      </c>
      <c r="F6" s="17"/>
      <c r="G6" s="16" t="s">
        <v>145</v>
      </c>
      <c r="H6" s="15"/>
      <c r="I6" s="16" t="s">
        <v>164</v>
      </c>
      <c r="J6" s="17"/>
      <c r="K6" s="16" t="s">
        <v>145</v>
      </c>
    </row>
    <row r="7" spans="1:11" ht="17.100000000000001" customHeight="1" x14ac:dyDescent="0.5">
      <c r="A7" s="107"/>
      <c r="B7" s="107"/>
      <c r="C7" s="108" t="s">
        <v>1</v>
      </c>
      <c r="D7" s="109"/>
      <c r="E7" s="50" t="s">
        <v>2</v>
      </c>
      <c r="F7" s="20"/>
      <c r="G7" s="50" t="s">
        <v>2</v>
      </c>
      <c r="H7" s="109"/>
      <c r="I7" s="50" t="s">
        <v>2</v>
      </c>
      <c r="J7" s="20"/>
      <c r="K7" s="50" t="s">
        <v>2</v>
      </c>
    </row>
    <row r="8" spans="1:11" ht="17.100000000000001" customHeight="1" x14ac:dyDescent="0.5">
      <c r="B8" s="111"/>
      <c r="C8" s="111"/>
      <c r="E8" s="185"/>
      <c r="F8" s="112"/>
      <c r="G8" s="112"/>
      <c r="H8" s="112"/>
      <c r="I8" s="185"/>
      <c r="J8" s="112"/>
      <c r="K8" s="112"/>
    </row>
    <row r="9" spans="1:11" ht="17.100000000000001" customHeight="1" x14ac:dyDescent="0.5">
      <c r="A9" s="110" t="s">
        <v>212</v>
      </c>
      <c r="B9" s="111"/>
      <c r="C9" s="111"/>
      <c r="E9" s="186">
        <f>'T10-11'!G27</f>
        <v>632347044</v>
      </c>
      <c r="F9" s="113"/>
      <c r="G9" s="113">
        <f>'T10-11'!I27</f>
        <v>442901339</v>
      </c>
      <c r="H9" s="113"/>
      <c r="I9" s="186">
        <f>'T10-11'!K27</f>
        <v>491378145</v>
      </c>
      <c r="J9" s="113"/>
      <c r="K9" s="113">
        <f>'T10-11'!M27</f>
        <v>463692981</v>
      </c>
    </row>
    <row r="10" spans="1:11" ht="17.100000000000001" customHeight="1" x14ac:dyDescent="0.5">
      <c r="A10" s="111" t="s">
        <v>213</v>
      </c>
      <c r="B10" s="111"/>
      <c r="C10" s="111"/>
      <c r="E10" s="186"/>
      <c r="G10" s="113"/>
      <c r="I10" s="186"/>
      <c r="K10" s="113"/>
    </row>
    <row r="11" spans="1:11" ht="17.100000000000001" customHeight="1" x14ac:dyDescent="0.5">
      <c r="A11" s="111"/>
      <c r="B11" s="111" t="s">
        <v>141</v>
      </c>
      <c r="C11" s="114"/>
      <c r="E11" s="186"/>
      <c r="G11" s="113"/>
      <c r="I11" s="186"/>
      <c r="K11" s="113"/>
    </row>
    <row r="12" spans="1:11" ht="17.100000000000001" customHeight="1" x14ac:dyDescent="0.5">
      <c r="A12" s="111"/>
      <c r="B12" s="111" t="s">
        <v>142</v>
      </c>
      <c r="C12" s="114" t="s">
        <v>220</v>
      </c>
      <c r="E12" s="186">
        <v>0</v>
      </c>
      <c r="G12" s="113">
        <v>0</v>
      </c>
      <c r="I12" s="186">
        <v>4241786</v>
      </c>
      <c r="K12" s="113">
        <v>4797513</v>
      </c>
    </row>
    <row r="13" spans="1:11" ht="17.100000000000001" customHeight="1" x14ac:dyDescent="0.5">
      <c r="B13" s="2" t="s">
        <v>100</v>
      </c>
      <c r="C13" s="114" t="s">
        <v>219</v>
      </c>
      <c r="E13" s="186">
        <v>139068984</v>
      </c>
      <c r="G13" s="113">
        <v>166838218</v>
      </c>
      <c r="I13" s="186">
        <v>83194885</v>
      </c>
      <c r="K13" s="113">
        <v>84835243</v>
      </c>
    </row>
    <row r="14" spans="1:11" ht="17.100000000000001" customHeight="1" x14ac:dyDescent="0.5">
      <c r="B14" s="2" t="s">
        <v>178</v>
      </c>
      <c r="C14" s="114" t="s">
        <v>246</v>
      </c>
      <c r="E14" s="186">
        <v>48926984</v>
      </c>
      <c r="G14" s="113">
        <v>0</v>
      </c>
      <c r="I14" s="186">
        <v>15722404</v>
      </c>
      <c r="K14" s="113">
        <v>0</v>
      </c>
    </row>
    <row r="15" spans="1:11" ht="17.100000000000001" customHeight="1" x14ac:dyDescent="0.5">
      <c r="B15" s="2" t="s">
        <v>179</v>
      </c>
      <c r="C15" s="114"/>
      <c r="E15" s="186"/>
      <c r="G15" s="113"/>
      <c r="I15" s="186"/>
      <c r="K15" s="113"/>
    </row>
    <row r="16" spans="1:11" ht="17.100000000000001" customHeight="1" x14ac:dyDescent="0.5">
      <c r="B16" s="2" t="s">
        <v>180</v>
      </c>
      <c r="C16" s="114" t="s">
        <v>249</v>
      </c>
      <c r="E16" s="186">
        <v>-1129023</v>
      </c>
      <c r="G16" s="113">
        <v>0</v>
      </c>
      <c r="I16" s="186">
        <v>0</v>
      </c>
      <c r="K16" s="113">
        <v>0</v>
      </c>
    </row>
    <row r="17" spans="1:11" s="9" customFormat="1" ht="17.100000000000001" customHeight="1" x14ac:dyDescent="0.5">
      <c r="A17" s="111"/>
      <c r="B17" s="111" t="s">
        <v>38</v>
      </c>
      <c r="C17" s="114" t="s">
        <v>233</v>
      </c>
      <c r="D17" s="11"/>
      <c r="E17" s="186">
        <v>8846431</v>
      </c>
      <c r="F17" s="11"/>
      <c r="G17" s="113">
        <v>14152490</v>
      </c>
      <c r="H17" s="11"/>
      <c r="I17" s="186">
        <v>5712732</v>
      </c>
      <c r="J17" s="11"/>
      <c r="K17" s="113">
        <v>9645140</v>
      </c>
    </row>
    <row r="18" spans="1:11" s="9" customFormat="1" ht="17.100000000000001" customHeight="1" x14ac:dyDescent="0.5">
      <c r="A18" s="111"/>
      <c r="B18" s="111" t="s">
        <v>214</v>
      </c>
      <c r="C18" s="114" t="s">
        <v>219</v>
      </c>
      <c r="D18" s="11"/>
      <c r="E18" s="186">
        <v>0</v>
      </c>
      <c r="F18" s="11"/>
      <c r="G18" s="113">
        <v>11564990</v>
      </c>
      <c r="H18" s="11"/>
      <c r="I18" s="186">
        <v>0</v>
      </c>
      <c r="J18" s="11"/>
      <c r="K18" s="113">
        <v>0</v>
      </c>
    </row>
    <row r="19" spans="1:11" s="9" customFormat="1" ht="17.100000000000001" customHeight="1" x14ac:dyDescent="0.5">
      <c r="A19" s="111"/>
      <c r="B19" s="111" t="s">
        <v>172</v>
      </c>
      <c r="C19" s="114"/>
      <c r="D19" s="11"/>
      <c r="E19" s="186">
        <v>19735303</v>
      </c>
      <c r="F19" s="11"/>
      <c r="G19" s="113">
        <v>0</v>
      </c>
      <c r="H19" s="11"/>
      <c r="I19" s="186">
        <v>17197929</v>
      </c>
      <c r="J19" s="11"/>
      <c r="K19" s="113">
        <v>0</v>
      </c>
    </row>
    <row r="20" spans="1:11" ht="17.100000000000001" customHeight="1" x14ac:dyDescent="0.5">
      <c r="B20" s="2" t="s">
        <v>161</v>
      </c>
      <c r="C20" s="114" t="s">
        <v>221</v>
      </c>
      <c r="E20" s="186">
        <v>0</v>
      </c>
      <c r="G20" s="113">
        <v>-11252654</v>
      </c>
      <c r="I20" s="186">
        <v>0</v>
      </c>
      <c r="K20" s="113">
        <v>-13163416</v>
      </c>
    </row>
    <row r="21" spans="1:11" ht="17.100000000000001" customHeight="1" x14ac:dyDescent="0.5">
      <c r="B21" s="2" t="s">
        <v>91</v>
      </c>
      <c r="C21" s="114" t="s">
        <v>221</v>
      </c>
      <c r="E21" s="186">
        <v>0</v>
      </c>
      <c r="G21" s="113">
        <v>10815</v>
      </c>
      <c r="I21" s="186">
        <v>0</v>
      </c>
      <c r="K21" s="113">
        <v>5415</v>
      </c>
    </row>
    <row r="22" spans="1:11" ht="17.100000000000001" customHeight="1" x14ac:dyDescent="0.5">
      <c r="B22" s="207" t="s">
        <v>192</v>
      </c>
      <c r="C22" s="114">
        <v>14</v>
      </c>
      <c r="E22" s="186">
        <v>876266</v>
      </c>
      <c r="G22" s="113">
        <v>-2043249</v>
      </c>
      <c r="I22" s="186">
        <v>301844</v>
      </c>
      <c r="K22" s="113">
        <v>-2359596</v>
      </c>
    </row>
    <row r="23" spans="1:11" ht="17.100000000000001" customHeight="1" x14ac:dyDescent="0.5">
      <c r="B23" s="2" t="s">
        <v>152</v>
      </c>
      <c r="C23" s="114">
        <v>14</v>
      </c>
      <c r="E23" s="186">
        <v>-5134198</v>
      </c>
      <c r="G23" s="113">
        <v>-1791449</v>
      </c>
      <c r="I23" s="186">
        <v>2830672</v>
      </c>
      <c r="K23" s="113">
        <v>-3951482</v>
      </c>
    </row>
    <row r="24" spans="1:11" ht="17.100000000000001" customHeight="1" x14ac:dyDescent="0.5">
      <c r="B24" s="2" t="s">
        <v>153</v>
      </c>
      <c r="C24" s="114">
        <v>14</v>
      </c>
      <c r="E24" s="189">
        <v>84643</v>
      </c>
      <c r="G24" s="135">
        <v>0</v>
      </c>
      <c r="I24" s="186">
        <v>0</v>
      </c>
      <c r="K24" s="113">
        <v>0</v>
      </c>
    </row>
    <row r="25" spans="1:11" ht="17.100000000000001" customHeight="1" x14ac:dyDescent="0.5">
      <c r="B25" s="115" t="s">
        <v>215</v>
      </c>
      <c r="C25" s="114"/>
      <c r="E25" s="189">
        <v>-194855</v>
      </c>
      <c r="G25" s="135">
        <v>397156</v>
      </c>
      <c r="I25" s="186">
        <v>-230640</v>
      </c>
      <c r="K25" s="113">
        <v>-865744</v>
      </c>
    </row>
    <row r="26" spans="1:11" ht="17.100000000000001" customHeight="1" x14ac:dyDescent="0.5">
      <c r="B26" s="2" t="s">
        <v>154</v>
      </c>
      <c r="C26" s="114"/>
      <c r="E26" s="189">
        <v>156726</v>
      </c>
      <c r="G26" s="135">
        <v>1079726</v>
      </c>
      <c r="I26" s="186">
        <v>67303</v>
      </c>
      <c r="K26" s="113">
        <v>75881</v>
      </c>
    </row>
    <row r="27" spans="1:11" ht="17.100000000000001" customHeight="1" x14ac:dyDescent="0.5">
      <c r="B27" s="2" t="s">
        <v>50</v>
      </c>
      <c r="C27" s="114" t="s">
        <v>222</v>
      </c>
      <c r="E27" s="186">
        <v>4756264</v>
      </c>
      <c r="G27" s="113">
        <v>16110512</v>
      </c>
      <c r="I27" s="186">
        <v>2618551</v>
      </c>
      <c r="K27" s="113">
        <v>10689924</v>
      </c>
    </row>
    <row r="28" spans="1:11" ht="17.100000000000001" customHeight="1" x14ac:dyDescent="0.5">
      <c r="B28" s="2" t="s">
        <v>143</v>
      </c>
      <c r="C28" s="114">
        <v>16</v>
      </c>
      <c r="E28" s="186">
        <v>0</v>
      </c>
      <c r="G28" s="113">
        <v>0</v>
      </c>
      <c r="I28" s="186">
        <v>-10045681</v>
      </c>
      <c r="K28" s="113">
        <v>-11713125</v>
      </c>
    </row>
    <row r="29" spans="1:11" ht="17.100000000000001" customHeight="1" x14ac:dyDescent="0.5">
      <c r="B29" s="2" t="s">
        <v>162</v>
      </c>
      <c r="C29" s="114">
        <v>16</v>
      </c>
      <c r="E29" s="186">
        <v>463680</v>
      </c>
      <c r="G29" s="113">
        <v>463680</v>
      </c>
      <c r="I29" s="186">
        <v>231840</v>
      </c>
      <c r="K29" s="113">
        <v>231840</v>
      </c>
    </row>
    <row r="30" spans="1:11" ht="17.100000000000001" customHeight="1" x14ac:dyDescent="0.5">
      <c r="B30" s="2" t="s">
        <v>193</v>
      </c>
      <c r="C30" s="114"/>
      <c r="E30" s="186">
        <v>1433216</v>
      </c>
      <c r="G30" s="113">
        <v>0</v>
      </c>
      <c r="I30" s="186">
        <v>0</v>
      </c>
      <c r="K30" s="113">
        <v>0</v>
      </c>
    </row>
    <row r="31" spans="1:11" ht="17.100000000000001" customHeight="1" x14ac:dyDescent="0.5">
      <c r="B31" s="2" t="s">
        <v>39</v>
      </c>
      <c r="C31" s="114"/>
      <c r="E31" s="186">
        <v>-3989267</v>
      </c>
      <c r="G31" s="113">
        <v>-1477526</v>
      </c>
      <c r="I31" s="186">
        <v>-17977129</v>
      </c>
      <c r="K31" s="113">
        <v>-5826512</v>
      </c>
    </row>
    <row r="32" spans="1:11" ht="17.100000000000001" customHeight="1" x14ac:dyDescent="0.5">
      <c r="B32" s="2" t="s">
        <v>29</v>
      </c>
      <c r="C32" s="114">
        <v>28</v>
      </c>
      <c r="E32" s="186">
        <v>14571517</v>
      </c>
      <c r="G32" s="113">
        <v>25949201</v>
      </c>
      <c r="I32" s="186">
        <v>8790794</v>
      </c>
      <c r="K32" s="113">
        <v>17010227</v>
      </c>
    </row>
    <row r="33" spans="1:11" ht="17.100000000000001" customHeight="1" x14ac:dyDescent="0.5">
      <c r="B33" s="2" t="s">
        <v>151</v>
      </c>
      <c r="C33" s="114"/>
      <c r="E33" s="186">
        <v>0</v>
      </c>
      <c r="G33" s="113">
        <v>0</v>
      </c>
      <c r="I33" s="186">
        <v>0</v>
      </c>
      <c r="K33" s="113">
        <v>-65785029</v>
      </c>
    </row>
    <row r="34" spans="1:11" ht="17.100000000000001" customHeight="1" x14ac:dyDescent="0.5">
      <c r="B34" s="2" t="s">
        <v>155</v>
      </c>
      <c r="C34" s="114"/>
      <c r="E34" s="186">
        <v>2139808</v>
      </c>
      <c r="G34" s="113">
        <v>-458319</v>
      </c>
      <c r="I34" s="186">
        <v>1469313</v>
      </c>
      <c r="K34" s="113">
        <v>4601224</v>
      </c>
    </row>
    <row r="35" spans="1:11" ht="17.100000000000001" customHeight="1" x14ac:dyDescent="0.5">
      <c r="B35" s="2" t="s">
        <v>40</v>
      </c>
      <c r="C35" s="111"/>
      <c r="E35" s="186"/>
      <c r="G35" s="113"/>
      <c r="I35" s="186"/>
      <c r="K35" s="113"/>
    </row>
    <row r="36" spans="1:11" ht="17.100000000000001" customHeight="1" x14ac:dyDescent="0.5">
      <c r="B36" s="116" t="s">
        <v>41</v>
      </c>
      <c r="C36" s="111"/>
      <c r="E36" s="186">
        <v>-132507867</v>
      </c>
      <c r="G36" s="113">
        <v>-81668831</v>
      </c>
      <c r="I36" s="186">
        <v>-136569972</v>
      </c>
      <c r="K36" s="113">
        <v>-133174590</v>
      </c>
    </row>
    <row r="37" spans="1:11" ht="17.100000000000001" customHeight="1" x14ac:dyDescent="0.5">
      <c r="B37" s="116" t="s">
        <v>42</v>
      </c>
      <c r="C37" s="111"/>
      <c r="E37" s="186">
        <v>-70300220</v>
      </c>
      <c r="G37" s="113">
        <v>67360633</v>
      </c>
      <c r="I37" s="186">
        <v>-40153094</v>
      </c>
      <c r="K37" s="113">
        <v>77849354</v>
      </c>
    </row>
    <row r="38" spans="1:11" ht="17.100000000000001" customHeight="1" x14ac:dyDescent="0.5">
      <c r="B38" s="111" t="s">
        <v>43</v>
      </c>
      <c r="C38" s="111"/>
      <c r="E38" s="186">
        <v>-5942164</v>
      </c>
      <c r="G38" s="113">
        <v>-5847246</v>
      </c>
      <c r="I38" s="186">
        <v>-369269</v>
      </c>
      <c r="K38" s="113">
        <v>855908</v>
      </c>
    </row>
    <row r="39" spans="1:11" ht="17.100000000000001" customHeight="1" x14ac:dyDescent="0.5">
      <c r="B39" s="116" t="s">
        <v>44</v>
      </c>
      <c r="C39" s="111"/>
      <c r="E39" s="186">
        <v>-2680022</v>
      </c>
      <c r="G39" s="113">
        <v>-1439218</v>
      </c>
      <c r="I39" s="186">
        <v>-802316</v>
      </c>
      <c r="K39" s="113">
        <v>657200</v>
      </c>
    </row>
    <row r="40" spans="1:11" ht="17.100000000000001" customHeight="1" x14ac:dyDescent="0.5">
      <c r="B40" s="23" t="s">
        <v>45</v>
      </c>
      <c r="C40" s="111"/>
      <c r="E40" s="186">
        <v>67969479</v>
      </c>
      <c r="F40" s="9"/>
      <c r="G40" s="113">
        <v>-29222552</v>
      </c>
      <c r="H40" s="9"/>
      <c r="I40" s="186">
        <v>52860480</v>
      </c>
      <c r="K40" s="113">
        <v>-19734302</v>
      </c>
    </row>
    <row r="41" spans="1:11" ht="17.100000000000001" customHeight="1" x14ac:dyDescent="0.5">
      <c r="A41" s="111"/>
      <c r="B41" s="116" t="s">
        <v>46</v>
      </c>
      <c r="C41" s="111"/>
      <c r="E41" s="187">
        <v>-1411171</v>
      </c>
      <c r="G41" s="117">
        <v>2383793</v>
      </c>
      <c r="I41" s="187">
        <v>-2821166</v>
      </c>
      <c r="K41" s="117">
        <v>2248106</v>
      </c>
    </row>
    <row r="42" spans="1:11" ht="6" customHeight="1" x14ac:dyDescent="0.5">
      <c r="A42" s="111"/>
      <c r="B42" s="116"/>
      <c r="C42" s="111"/>
      <c r="E42" s="158"/>
      <c r="G42" s="11"/>
      <c r="I42" s="158"/>
      <c r="K42" s="11"/>
    </row>
    <row r="43" spans="1:11" ht="17.100000000000001" customHeight="1" x14ac:dyDescent="0.5">
      <c r="A43" s="111" t="s">
        <v>218</v>
      </c>
      <c r="B43" s="111"/>
      <c r="C43" s="111"/>
      <c r="D43" s="113"/>
      <c r="E43" s="186">
        <f>SUM(E9:E41)</f>
        <v>718087558</v>
      </c>
      <c r="F43" s="113"/>
      <c r="G43" s="113">
        <f>SUM(G9:G41)</f>
        <v>614011509</v>
      </c>
      <c r="H43" s="113"/>
      <c r="I43" s="186">
        <f>SUM(I9:I41)</f>
        <v>477649411</v>
      </c>
      <c r="J43" s="113"/>
      <c r="K43" s="113">
        <f>SUM(K9:K41)</f>
        <v>420622160</v>
      </c>
    </row>
    <row r="44" spans="1:11" ht="17.100000000000001" customHeight="1" x14ac:dyDescent="0.5">
      <c r="A44" s="111" t="s">
        <v>216</v>
      </c>
      <c r="B44" s="111"/>
      <c r="C44" s="114">
        <v>23</v>
      </c>
      <c r="D44" s="113"/>
      <c r="E44" s="186">
        <v>-123840</v>
      </c>
      <c r="F44" s="113"/>
      <c r="G44" s="113">
        <v>-206400</v>
      </c>
      <c r="H44" s="113"/>
      <c r="I44" s="186">
        <v>0</v>
      </c>
      <c r="J44" s="113"/>
      <c r="K44" s="113">
        <v>0</v>
      </c>
    </row>
    <row r="45" spans="1:11" s="9" customFormat="1" ht="17.100000000000001" customHeight="1" x14ac:dyDescent="0.5">
      <c r="A45" s="118" t="s">
        <v>217</v>
      </c>
      <c r="B45" s="111"/>
      <c r="C45" s="114"/>
      <c r="D45" s="2"/>
      <c r="E45" s="186">
        <v>-16586934</v>
      </c>
      <c r="F45" s="2"/>
      <c r="G45" s="113">
        <v>-27174896</v>
      </c>
      <c r="H45" s="2"/>
      <c r="I45" s="186">
        <v>-8790794</v>
      </c>
      <c r="J45" s="2"/>
      <c r="K45" s="113">
        <v>-17595621</v>
      </c>
    </row>
    <row r="46" spans="1:11" s="9" customFormat="1" ht="17.100000000000001" customHeight="1" x14ac:dyDescent="0.5">
      <c r="A46" s="111" t="s">
        <v>149</v>
      </c>
      <c r="B46" s="111"/>
      <c r="C46" s="111"/>
      <c r="D46" s="2"/>
      <c r="E46" s="187">
        <v>-91659095</v>
      </c>
      <c r="F46" s="2"/>
      <c r="G46" s="117">
        <v>-101056476</v>
      </c>
      <c r="H46" s="2"/>
      <c r="I46" s="187">
        <v>-70560786</v>
      </c>
      <c r="J46" s="2"/>
      <c r="K46" s="117">
        <v>-87324995</v>
      </c>
    </row>
    <row r="47" spans="1:11" s="9" customFormat="1" ht="6" customHeight="1" x14ac:dyDescent="0.5">
      <c r="A47" s="111"/>
      <c r="B47" s="111"/>
      <c r="C47" s="111"/>
      <c r="D47" s="2"/>
      <c r="E47" s="158"/>
      <c r="F47" s="2"/>
      <c r="G47" s="11"/>
      <c r="H47" s="2"/>
      <c r="I47" s="158"/>
      <c r="J47" s="2"/>
      <c r="K47" s="11"/>
    </row>
    <row r="48" spans="1:11" s="9" customFormat="1" ht="17.100000000000001" customHeight="1" x14ac:dyDescent="0.5">
      <c r="A48" s="111" t="s">
        <v>121</v>
      </c>
      <c r="B48" s="111"/>
      <c r="C48" s="111"/>
      <c r="D48" s="11"/>
      <c r="E48" s="171">
        <f>SUM(E43:E46)</f>
        <v>609717689</v>
      </c>
      <c r="F48" s="11"/>
      <c r="G48" s="48">
        <f>SUM(G43:G46)</f>
        <v>485573737</v>
      </c>
      <c r="H48" s="11"/>
      <c r="I48" s="171">
        <f>SUM(I43:I46)</f>
        <v>398297831</v>
      </c>
      <c r="J48" s="11"/>
      <c r="K48" s="48">
        <f>SUM(K43:K46)</f>
        <v>315701544</v>
      </c>
    </row>
    <row r="49" spans="1:11" s="9" customFormat="1" ht="18.75" customHeight="1" x14ac:dyDescent="0.5">
      <c r="A49" s="235"/>
      <c r="B49" s="235"/>
      <c r="C49" s="235"/>
      <c r="D49" s="235"/>
      <c r="E49" s="235"/>
      <c r="F49" s="235"/>
      <c r="G49" s="235"/>
      <c r="H49" s="235"/>
      <c r="I49" s="235"/>
      <c r="J49" s="235"/>
      <c r="K49" s="235"/>
    </row>
    <row r="50" spans="1:11" s="9" customFormat="1" ht="13.5" customHeight="1" x14ac:dyDescent="0.5">
      <c r="A50" s="225"/>
      <c r="B50" s="225"/>
      <c r="C50" s="225"/>
      <c r="D50" s="225"/>
      <c r="E50" s="225"/>
      <c r="F50" s="225"/>
      <c r="G50" s="225"/>
      <c r="H50" s="225"/>
      <c r="I50" s="225"/>
      <c r="J50" s="225"/>
      <c r="K50" s="225"/>
    </row>
    <row r="51" spans="1:11" s="9" customFormat="1" ht="16.5" customHeight="1" x14ac:dyDescent="0.5">
      <c r="A51" s="235" t="s">
        <v>139</v>
      </c>
      <c r="B51" s="235"/>
      <c r="C51" s="235"/>
      <c r="D51" s="235"/>
      <c r="E51" s="235"/>
      <c r="F51" s="235"/>
      <c r="G51" s="235"/>
      <c r="H51" s="235"/>
      <c r="I51" s="235"/>
      <c r="J51" s="235"/>
      <c r="K51" s="235"/>
    </row>
    <row r="52" spans="1:11" s="9" customFormat="1" ht="12.75" customHeight="1" x14ac:dyDescent="0.5">
      <c r="A52" s="225"/>
      <c r="B52" s="225"/>
      <c r="C52" s="225"/>
      <c r="D52" s="225"/>
      <c r="E52" s="225"/>
      <c r="F52" s="225"/>
      <c r="G52" s="225"/>
      <c r="H52" s="225"/>
      <c r="I52" s="225"/>
      <c r="J52" s="225"/>
      <c r="K52" s="225"/>
    </row>
    <row r="53" spans="1:11" s="9" customFormat="1" ht="7.5" customHeight="1" x14ac:dyDescent="0.5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s="9" customFormat="1" ht="22.15" customHeight="1" x14ac:dyDescent="0.5">
      <c r="A54" s="119" t="str">
        <f>'T7-9'!A45</f>
        <v>หมายเหตุประกอบงบการเงินรวมและงบการเงินเฉพาะกิจการเป็นส่วนหนึ่งของงบการเงินนี้</v>
      </c>
      <c r="B54" s="120"/>
      <c r="C54" s="120"/>
      <c r="D54" s="47"/>
      <c r="E54" s="47"/>
      <c r="F54" s="47"/>
      <c r="G54" s="47"/>
      <c r="H54" s="47"/>
      <c r="I54" s="47"/>
      <c r="J54" s="47"/>
      <c r="K54" s="47"/>
    </row>
    <row r="55" spans="1:11" ht="18" customHeight="1" x14ac:dyDescent="0.5">
      <c r="A55" s="104" t="s">
        <v>116</v>
      </c>
    </row>
    <row r="56" spans="1:11" ht="18" customHeight="1" x14ac:dyDescent="0.5">
      <c r="A56" s="104" t="s">
        <v>150</v>
      </c>
      <c r="B56" s="121"/>
      <c r="C56" s="121"/>
      <c r="D56" s="9"/>
      <c r="E56" s="9"/>
      <c r="F56" s="9"/>
      <c r="G56" s="9"/>
      <c r="H56" s="9"/>
      <c r="I56" s="9"/>
      <c r="J56" s="9"/>
      <c r="K56" s="9"/>
    </row>
    <row r="57" spans="1:11" ht="18" customHeight="1" x14ac:dyDescent="0.5">
      <c r="A57" s="105" t="str">
        <f>A3</f>
        <v>สำหรับปีสิ้นสุดวันที่ 31 ธันวาคม พ.ศ. 2563</v>
      </c>
      <c r="B57" s="120"/>
      <c r="C57" s="120"/>
      <c r="D57" s="47"/>
      <c r="E57" s="47"/>
      <c r="F57" s="47"/>
      <c r="G57" s="47"/>
      <c r="H57" s="47"/>
      <c r="I57" s="47"/>
      <c r="J57" s="47"/>
      <c r="K57" s="47"/>
    </row>
    <row r="58" spans="1:11" s="9" customFormat="1" ht="18" customHeight="1" x14ac:dyDescent="0.5">
      <c r="A58" s="121"/>
      <c r="B58" s="121"/>
      <c r="C58" s="122"/>
      <c r="E58" s="123"/>
      <c r="G58" s="123"/>
      <c r="I58" s="123"/>
      <c r="K58" s="123"/>
    </row>
    <row r="59" spans="1:11" s="126" customFormat="1" ht="17.100000000000001" customHeight="1" x14ac:dyDescent="0.5">
      <c r="A59" s="124"/>
      <c r="B59" s="124"/>
      <c r="C59" s="125"/>
      <c r="E59" s="226" t="s">
        <v>125</v>
      </c>
      <c r="F59" s="226"/>
      <c r="G59" s="226"/>
      <c r="H59" s="9"/>
      <c r="I59" s="226" t="s">
        <v>126</v>
      </c>
      <c r="J59" s="226"/>
      <c r="K59" s="226"/>
    </row>
    <row r="60" spans="1:11" s="126" customFormat="1" ht="17.100000000000001" customHeight="1" x14ac:dyDescent="0.5">
      <c r="A60" s="124"/>
      <c r="B60" s="124"/>
      <c r="D60" s="127"/>
      <c r="E60" s="16" t="s">
        <v>164</v>
      </c>
      <c r="F60" s="17"/>
      <c r="G60" s="16" t="s">
        <v>145</v>
      </c>
      <c r="H60" s="15"/>
      <c r="I60" s="16" t="s">
        <v>164</v>
      </c>
      <c r="J60" s="17"/>
      <c r="K60" s="16" t="s">
        <v>145</v>
      </c>
    </row>
    <row r="61" spans="1:11" s="126" customFormat="1" ht="17.100000000000001" customHeight="1" x14ac:dyDescent="0.5">
      <c r="B61" s="128"/>
      <c r="C61" s="129" t="s">
        <v>1</v>
      </c>
      <c r="D61" s="130"/>
      <c r="E61" s="50" t="s">
        <v>2</v>
      </c>
      <c r="F61" s="20"/>
      <c r="G61" s="50" t="s">
        <v>2</v>
      </c>
      <c r="H61" s="109"/>
      <c r="I61" s="50" t="s">
        <v>2</v>
      </c>
      <c r="J61" s="20"/>
      <c r="K61" s="50" t="s">
        <v>2</v>
      </c>
    </row>
    <row r="62" spans="1:11" s="126" customFormat="1" ht="17.100000000000001" customHeight="1" x14ac:dyDescent="0.5">
      <c r="A62" s="128" t="s">
        <v>47</v>
      </c>
      <c r="B62" s="128"/>
      <c r="C62" s="131"/>
      <c r="D62" s="130"/>
      <c r="E62" s="188"/>
      <c r="F62" s="133"/>
      <c r="G62" s="132"/>
      <c r="H62" s="130"/>
      <c r="I62" s="188"/>
      <c r="J62" s="133"/>
      <c r="K62" s="132"/>
    </row>
    <row r="63" spans="1:11" s="126" customFormat="1" ht="17.100000000000001" customHeight="1" x14ac:dyDescent="0.5">
      <c r="A63" s="130" t="s">
        <v>72</v>
      </c>
      <c r="B63" s="130"/>
      <c r="C63" s="134"/>
      <c r="E63" s="189">
        <v>0</v>
      </c>
      <c r="G63" s="135">
        <v>-6018532</v>
      </c>
      <c r="I63" s="189">
        <v>0</v>
      </c>
      <c r="K63" s="135">
        <v>0</v>
      </c>
    </row>
    <row r="64" spans="1:11" s="126" customFormat="1" ht="17.100000000000001" customHeight="1" x14ac:dyDescent="0.5">
      <c r="A64" s="130" t="s">
        <v>86</v>
      </c>
      <c r="B64" s="130"/>
      <c r="C64" s="134"/>
      <c r="E64" s="189">
        <v>0</v>
      </c>
      <c r="G64" s="135">
        <v>13114852</v>
      </c>
      <c r="I64" s="189">
        <v>0</v>
      </c>
      <c r="K64" s="135">
        <v>0</v>
      </c>
    </row>
    <row r="65" spans="1:14" s="126" customFormat="1" ht="17.100000000000001" customHeight="1" x14ac:dyDescent="0.5">
      <c r="A65" s="203" t="s">
        <v>234</v>
      </c>
      <c r="B65" s="203"/>
      <c r="C65" s="131"/>
      <c r="D65" s="130"/>
      <c r="E65" s="188"/>
      <c r="F65" s="133"/>
      <c r="G65" s="132"/>
      <c r="H65" s="130"/>
      <c r="I65" s="190"/>
      <c r="J65" s="133"/>
      <c r="K65" s="137"/>
    </row>
    <row r="66" spans="1:14" s="126" customFormat="1" ht="17.100000000000001" customHeight="1" x14ac:dyDescent="0.5">
      <c r="A66" s="203"/>
      <c r="B66" s="203" t="s">
        <v>188</v>
      </c>
      <c r="C66" s="131"/>
      <c r="D66" s="130"/>
      <c r="E66" s="190">
        <v>-500014579</v>
      </c>
      <c r="F66" s="133"/>
      <c r="G66" s="137">
        <v>0</v>
      </c>
      <c r="H66" s="130"/>
      <c r="I66" s="190">
        <v>-500000000</v>
      </c>
      <c r="J66" s="133"/>
      <c r="K66" s="137">
        <v>0</v>
      </c>
    </row>
    <row r="67" spans="1:14" s="126" customFormat="1" ht="17.100000000000001" customHeight="1" x14ac:dyDescent="0.5">
      <c r="A67" s="203" t="s">
        <v>245</v>
      </c>
      <c r="B67" s="203"/>
      <c r="C67" s="131"/>
      <c r="D67" s="130"/>
      <c r="E67" s="190"/>
      <c r="F67" s="133"/>
      <c r="G67" s="137"/>
      <c r="H67" s="130"/>
      <c r="I67" s="190"/>
      <c r="J67" s="133"/>
      <c r="K67" s="137"/>
    </row>
    <row r="68" spans="1:14" s="126" customFormat="1" ht="17.100000000000001" customHeight="1" x14ac:dyDescent="0.5">
      <c r="A68" s="203"/>
      <c r="B68" s="203" t="s">
        <v>188</v>
      </c>
      <c r="C68" s="131"/>
      <c r="D68" s="130"/>
      <c r="E68" s="190">
        <v>106000000</v>
      </c>
      <c r="F68" s="133"/>
      <c r="G68" s="137">
        <v>0</v>
      </c>
      <c r="H68" s="130"/>
      <c r="I68" s="190">
        <v>100000000</v>
      </c>
      <c r="J68" s="133"/>
      <c r="K68" s="137">
        <v>0</v>
      </c>
    </row>
    <row r="69" spans="1:14" s="126" customFormat="1" ht="17.100000000000001" customHeight="1" x14ac:dyDescent="0.5">
      <c r="A69" s="130" t="s">
        <v>74</v>
      </c>
      <c r="B69" s="130"/>
      <c r="C69" s="134"/>
      <c r="E69" s="189">
        <v>0</v>
      </c>
      <c r="G69" s="135">
        <v>6000000</v>
      </c>
      <c r="I69" s="189">
        <v>0</v>
      </c>
      <c r="K69" s="135">
        <v>0</v>
      </c>
    </row>
    <row r="70" spans="1:14" s="126" customFormat="1" ht="17.100000000000001" customHeight="1" x14ac:dyDescent="0.5">
      <c r="A70" s="203" t="s">
        <v>235</v>
      </c>
      <c r="B70" s="128"/>
      <c r="C70" s="131"/>
      <c r="D70" s="130"/>
      <c r="E70" s="190">
        <v>0</v>
      </c>
      <c r="F70" s="204"/>
      <c r="G70" s="137">
        <v>0</v>
      </c>
      <c r="H70" s="130"/>
      <c r="I70" s="190">
        <v>-6763477</v>
      </c>
      <c r="J70" s="204"/>
      <c r="K70" s="137">
        <v>-40558579</v>
      </c>
    </row>
    <row r="71" spans="1:14" s="126" customFormat="1" ht="17.100000000000001" customHeight="1" x14ac:dyDescent="0.5">
      <c r="A71" s="203" t="s">
        <v>163</v>
      </c>
      <c r="B71" s="128"/>
      <c r="C71" s="131"/>
      <c r="D71" s="130"/>
      <c r="E71" s="190">
        <v>-444360</v>
      </c>
      <c r="F71" s="204"/>
      <c r="G71" s="137">
        <v>-463680</v>
      </c>
      <c r="H71" s="130"/>
      <c r="I71" s="190">
        <v>-231840</v>
      </c>
      <c r="J71" s="204"/>
      <c r="K71" s="137">
        <v>-231840</v>
      </c>
    </row>
    <row r="72" spans="1:14" s="126" customFormat="1" ht="17.100000000000001" customHeight="1" x14ac:dyDescent="0.5">
      <c r="A72" s="130" t="s">
        <v>48</v>
      </c>
      <c r="B72" s="130"/>
      <c r="C72" s="134"/>
      <c r="E72" s="189">
        <v>-421934434</v>
      </c>
      <c r="G72" s="135">
        <v>-145340065</v>
      </c>
      <c r="I72" s="189">
        <v>-311045766</v>
      </c>
      <c r="K72" s="135">
        <v>-72617173</v>
      </c>
      <c r="N72" s="136"/>
    </row>
    <row r="73" spans="1:14" s="126" customFormat="1" ht="17.100000000000001" customHeight="1" x14ac:dyDescent="0.5">
      <c r="A73" s="115" t="s">
        <v>85</v>
      </c>
      <c r="B73" s="130"/>
      <c r="C73" s="134"/>
      <c r="E73" s="189">
        <v>1028687</v>
      </c>
      <c r="G73" s="135">
        <v>39974</v>
      </c>
      <c r="I73" s="189">
        <v>1026890</v>
      </c>
      <c r="K73" s="135">
        <v>15576558</v>
      </c>
    </row>
    <row r="74" spans="1:14" s="126" customFormat="1" ht="17.100000000000001" customHeight="1" x14ac:dyDescent="0.5">
      <c r="A74" s="115" t="s">
        <v>181</v>
      </c>
      <c r="B74" s="130"/>
      <c r="C74" s="134"/>
      <c r="E74" s="189">
        <v>-2007120</v>
      </c>
      <c r="G74" s="135">
        <v>0</v>
      </c>
      <c r="I74" s="189">
        <v>0</v>
      </c>
      <c r="K74" s="135">
        <v>0</v>
      </c>
    </row>
    <row r="75" spans="1:14" s="126" customFormat="1" ht="17.100000000000001" customHeight="1" x14ac:dyDescent="0.5">
      <c r="A75" s="130" t="s">
        <v>53</v>
      </c>
      <c r="B75" s="130"/>
      <c r="C75" s="134"/>
      <c r="E75" s="189">
        <v>-2006501</v>
      </c>
      <c r="G75" s="135">
        <v>-1780629</v>
      </c>
      <c r="I75" s="189">
        <v>-1702911</v>
      </c>
      <c r="K75" s="135">
        <v>-945601</v>
      </c>
      <c r="M75" s="136"/>
    </row>
    <row r="76" spans="1:14" s="126" customFormat="1" ht="17.100000000000001" customHeight="1" x14ac:dyDescent="0.5">
      <c r="A76" s="130" t="s">
        <v>158</v>
      </c>
      <c r="B76" s="130"/>
      <c r="C76" s="134">
        <v>32</v>
      </c>
      <c r="E76" s="189">
        <v>0</v>
      </c>
      <c r="G76" s="135">
        <v>0</v>
      </c>
      <c r="I76" s="189">
        <v>-5978000</v>
      </c>
      <c r="J76" s="135"/>
      <c r="K76" s="135">
        <v>-28000000</v>
      </c>
    </row>
    <row r="77" spans="1:14" s="126" customFormat="1" ht="17.100000000000001" customHeight="1" x14ac:dyDescent="0.5">
      <c r="A77" s="115" t="s">
        <v>159</v>
      </c>
      <c r="B77" s="130"/>
      <c r="C77" s="134">
        <v>32</v>
      </c>
      <c r="E77" s="189">
        <v>0</v>
      </c>
      <c r="G77" s="135">
        <v>0</v>
      </c>
      <c r="I77" s="189">
        <v>0</v>
      </c>
      <c r="J77" s="135"/>
      <c r="K77" s="135">
        <v>28000000</v>
      </c>
    </row>
    <row r="78" spans="1:14" s="126" customFormat="1" ht="17.100000000000001" customHeight="1" x14ac:dyDescent="0.5">
      <c r="A78" s="130" t="s">
        <v>51</v>
      </c>
      <c r="B78" s="130"/>
      <c r="C78" s="134">
        <v>32</v>
      </c>
      <c r="E78" s="189">
        <v>0</v>
      </c>
      <c r="G78" s="135">
        <v>0</v>
      </c>
      <c r="I78" s="189">
        <v>-159521923</v>
      </c>
      <c r="K78" s="135">
        <v>-234928900</v>
      </c>
    </row>
    <row r="79" spans="1:14" s="126" customFormat="1" ht="17.100000000000001" customHeight="1" x14ac:dyDescent="0.5">
      <c r="A79" s="115" t="s">
        <v>156</v>
      </c>
      <c r="B79" s="130"/>
      <c r="C79" s="134">
        <v>32</v>
      </c>
      <c r="E79" s="190">
        <v>0</v>
      </c>
      <c r="G79" s="137">
        <v>0</v>
      </c>
      <c r="I79" s="190">
        <v>87044200</v>
      </c>
      <c r="K79" s="137">
        <v>105150667</v>
      </c>
    </row>
    <row r="80" spans="1:14" s="126" customFormat="1" ht="17.100000000000001" customHeight="1" x14ac:dyDescent="0.5">
      <c r="A80" s="115" t="s">
        <v>144</v>
      </c>
      <c r="B80" s="130"/>
      <c r="C80" s="114"/>
      <c r="E80" s="189">
        <v>0</v>
      </c>
      <c r="F80" s="138"/>
      <c r="G80" s="135">
        <v>0</v>
      </c>
      <c r="H80" s="138"/>
      <c r="I80" s="186">
        <v>9645042</v>
      </c>
      <c r="J80" s="138"/>
      <c r="K80" s="113">
        <v>10809702</v>
      </c>
    </row>
    <row r="81" spans="1:13" s="126" customFormat="1" ht="17.100000000000001" customHeight="1" x14ac:dyDescent="0.5">
      <c r="A81" s="115" t="s">
        <v>39</v>
      </c>
      <c r="B81" s="130"/>
      <c r="C81" s="114"/>
      <c r="E81" s="189">
        <v>2144641</v>
      </c>
      <c r="F81" s="138"/>
      <c r="G81" s="135">
        <v>1492076</v>
      </c>
      <c r="H81" s="138"/>
      <c r="I81" s="186">
        <v>16375569</v>
      </c>
      <c r="J81" s="138"/>
      <c r="K81" s="113">
        <v>5056605</v>
      </c>
    </row>
    <row r="82" spans="1:13" s="126" customFormat="1" ht="17.100000000000001" customHeight="1" x14ac:dyDescent="0.5">
      <c r="A82" s="130" t="s">
        <v>157</v>
      </c>
      <c r="B82" s="130"/>
      <c r="C82" s="134"/>
      <c r="E82" s="191">
        <v>0</v>
      </c>
      <c r="G82" s="139">
        <v>0</v>
      </c>
      <c r="I82" s="191">
        <v>0</v>
      </c>
      <c r="K82" s="139">
        <v>65785029</v>
      </c>
    </row>
    <row r="83" spans="1:13" s="126" customFormat="1" ht="6" customHeight="1" x14ac:dyDescent="0.5">
      <c r="A83" s="124"/>
      <c r="B83" s="124"/>
      <c r="C83" s="124"/>
      <c r="E83" s="192"/>
      <c r="I83" s="192"/>
    </row>
    <row r="84" spans="1:13" s="126" customFormat="1" ht="17.100000000000001" customHeight="1" x14ac:dyDescent="0.5">
      <c r="A84" s="140" t="s">
        <v>99</v>
      </c>
      <c r="B84" s="140"/>
      <c r="C84" s="140"/>
      <c r="E84" s="193">
        <f>SUM(E63:E82)</f>
        <v>-817233666</v>
      </c>
      <c r="G84" s="141">
        <f>SUM(G63:G82)</f>
        <v>-132956004</v>
      </c>
      <c r="I84" s="193">
        <f>SUM(I63:I82)</f>
        <v>-771152216</v>
      </c>
      <c r="K84" s="141">
        <f>SUM(K63:K82)</f>
        <v>-146903532</v>
      </c>
    </row>
    <row r="85" spans="1:13" s="126" customFormat="1" ht="11.25" customHeight="1" x14ac:dyDescent="0.5">
      <c r="A85" s="124"/>
      <c r="B85" s="124"/>
      <c r="C85" s="124"/>
      <c r="E85" s="192"/>
      <c r="I85" s="192"/>
    </row>
    <row r="86" spans="1:13" s="126" customFormat="1" ht="17.100000000000001" customHeight="1" x14ac:dyDescent="0.5">
      <c r="A86" s="142" t="s">
        <v>49</v>
      </c>
      <c r="B86" s="143"/>
      <c r="C86" s="125"/>
      <c r="E86" s="190"/>
      <c r="G86" s="137"/>
      <c r="I86" s="190"/>
      <c r="K86" s="137"/>
    </row>
    <row r="87" spans="1:13" s="126" customFormat="1" ht="17.100000000000001" customHeight="1" x14ac:dyDescent="0.5">
      <c r="A87" s="126" t="s">
        <v>106</v>
      </c>
      <c r="B87" s="124"/>
      <c r="C87" s="125">
        <v>24</v>
      </c>
      <c r="E87" s="190">
        <v>0</v>
      </c>
      <c r="G87" s="137">
        <v>1716000000</v>
      </c>
      <c r="I87" s="190">
        <v>0</v>
      </c>
      <c r="K87" s="137">
        <v>1716000000</v>
      </c>
    </row>
    <row r="88" spans="1:13" s="126" customFormat="1" ht="17.100000000000001" customHeight="1" x14ac:dyDescent="0.5">
      <c r="A88" s="126" t="s">
        <v>160</v>
      </c>
      <c r="B88" s="124"/>
      <c r="C88" s="125">
        <v>24</v>
      </c>
      <c r="E88" s="190">
        <v>0</v>
      </c>
      <c r="G88" s="137">
        <v>-40724473</v>
      </c>
      <c r="I88" s="190">
        <v>0</v>
      </c>
      <c r="K88" s="137">
        <v>-40724473</v>
      </c>
    </row>
    <row r="89" spans="1:13" s="126" customFormat="1" ht="17.100000000000001" customHeight="1" x14ac:dyDescent="0.5">
      <c r="A89" s="124" t="s">
        <v>223</v>
      </c>
      <c r="B89" s="124"/>
      <c r="C89" s="125">
        <v>21</v>
      </c>
      <c r="E89" s="190">
        <v>-54089312</v>
      </c>
      <c r="G89" s="137">
        <v>-47965072</v>
      </c>
      <c r="I89" s="190">
        <v>0</v>
      </c>
      <c r="K89" s="137">
        <v>-34800000</v>
      </c>
      <c r="M89" s="130"/>
    </row>
    <row r="90" spans="1:13" s="126" customFormat="1" ht="17.100000000000001" customHeight="1" x14ac:dyDescent="0.5">
      <c r="A90" s="145" t="s">
        <v>119</v>
      </c>
      <c r="B90" s="124"/>
      <c r="C90" s="125"/>
      <c r="E90" s="190">
        <v>0</v>
      </c>
      <c r="G90" s="137">
        <v>519400000</v>
      </c>
      <c r="I90" s="190">
        <v>0</v>
      </c>
      <c r="K90" s="137">
        <v>319400000</v>
      </c>
      <c r="M90" s="130"/>
    </row>
    <row r="91" spans="1:13" s="126" customFormat="1" ht="17.100000000000001" customHeight="1" x14ac:dyDescent="0.5">
      <c r="A91" s="145" t="s">
        <v>224</v>
      </c>
      <c r="B91" s="124"/>
      <c r="C91" s="125"/>
      <c r="E91" s="190">
        <v>0</v>
      </c>
      <c r="G91" s="137">
        <v>-744400000</v>
      </c>
      <c r="I91" s="190">
        <v>0</v>
      </c>
      <c r="K91" s="137">
        <v>-434400000</v>
      </c>
      <c r="M91" s="2"/>
    </row>
    <row r="92" spans="1:13" s="126" customFormat="1" ht="17.100000000000001" customHeight="1" x14ac:dyDescent="0.5">
      <c r="A92" s="144" t="s">
        <v>225</v>
      </c>
      <c r="B92" s="124"/>
      <c r="C92" s="125">
        <v>32</v>
      </c>
      <c r="E92" s="190">
        <v>-50000000</v>
      </c>
      <c r="G92" s="137">
        <v>-522780000</v>
      </c>
      <c r="I92" s="190">
        <v>0</v>
      </c>
      <c r="K92" s="137">
        <v>-448780000</v>
      </c>
      <c r="M92" s="9"/>
    </row>
    <row r="93" spans="1:13" s="126" customFormat="1" ht="17.100000000000001" customHeight="1" x14ac:dyDescent="0.5">
      <c r="A93" s="144" t="s">
        <v>226</v>
      </c>
      <c r="B93" s="111"/>
      <c r="C93" s="125"/>
      <c r="E93" s="190"/>
      <c r="G93" s="137"/>
      <c r="I93" s="190"/>
      <c r="K93" s="137"/>
      <c r="M93" s="9"/>
    </row>
    <row r="94" spans="1:13" s="126" customFormat="1" ht="17.100000000000001" customHeight="1" x14ac:dyDescent="0.5">
      <c r="A94" s="2"/>
      <c r="B94" s="144" t="s">
        <v>189</v>
      </c>
      <c r="C94" s="125">
        <v>18</v>
      </c>
      <c r="E94" s="190">
        <v>-10436520</v>
      </c>
      <c r="G94" s="137">
        <v>0</v>
      </c>
      <c r="I94" s="190">
        <v>-4421719</v>
      </c>
      <c r="K94" s="137">
        <v>0</v>
      </c>
      <c r="M94" s="9"/>
    </row>
    <row r="95" spans="1:13" s="126" customFormat="1" ht="17.100000000000001" customHeight="1" x14ac:dyDescent="0.5">
      <c r="A95" s="146" t="s">
        <v>227</v>
      </c>
      <c r="B95" s="144"/>
      <c r="C95" s="125">
        <v>26</v>
      </c>
      <c r="E95" s="190">
        <v>-300000000</v>
      </c>
      <c r="G95" s="137">
        <v>-246000000</v>
      </c>
      <c r="I95" s="190">
        <v>-300000000</v>
      </c>
      <c r="K95" s="137">
        <v>-246000000</v>
      </c>
      <c r="M95" s="9"/>
    </row>
    <row r="96" spans="1:13" s="126" customFormat="1" ht="17.100000000000001" customHeight="1" x14ac:dyDescent="0.5">
      <c r="A96" s="146" t="s">
        <v>228</v>
      </c>
      <c r="B96" s="124"/>
      <c r="C96" s="125"/>
      <c r="E96" s="194">
        <v>0</v>
      </c>
      <c r="G96" s="147">
        <v>-4971</v>
      </c>
      <c r="I96" s="194">
        <v>0</v>
      </c>
      <c r="K96" s="147">
        <v>0</v>
      </c>
      <c r="M96" s="2"/>
    </row>
    <row r="97" spans="1:13" s="126" customFormat="1" ht="6" customHeight="1" x14ac:dyDescent="0.5">
      <c r="A97" s="124"/>
      <c r="B97" s="124"/>
      <c r="C97" s="124"/>
      <c r="E97" s="192"/>
      <c r="I97" s="192"/>
      <c r="M97" s="2"/>
    </row>
    <row r="98" spans="1:13" s="130" customFormat="1" ht="17.100000000000001" customHeight="1" x14ac:dyDescent="0.5">
      <c r="A98" s="124" t="s">
        <v>236</v>
      </c>
      <c r="B98" s="124"/>
      <c r="C98" s="124"/>
      <c r="D98" s="126"/>
      <c r="E98" s="194">
        <f>SUM(E87:E97)</f>
        <v>-414525832</v>
      </c>
      <c r="F98" s="126"/>
      <c r="G98" s="147">
        <f>SUM(G87:G97)</f>
        <v>633525484</v>
      </c>
      <c r="H98" s="126"/>
      <c r="I98" s="194">
        <f>SUM(I87:I97)</f>
        <v>-304421719</v>
      </c>
      <c r="J98" s="126"/>
      <c r="K98" s="147">
        <f>SUM(K87:K97)</f>
        <v>830695527</v>
      </c>
      <c r="M98" s="2"/>
    </row>
    <row r="99" spans="1:13" s="130" customFormat="1" ht="17.100000000000001" customHeight="1" x14ac:dyDescent="0.5">
      <c r="A99" s="124"/>
      <c r="B99" s="124"/>
      <c r="C99" s="124"/>
      <c r="D99" s="126"/>
      <c r="E99" s="137"/>
      <c r="F99" s="126"/>
      <c r="G99" s="137"/>
      <c r="H99" s="126"/>
      <c r="I99" s="137"/>
      <c r="J99" s="126"/>
      <c r="K99" s="137"/>
      <c r="M99" s="2"/>
    </row>
    <row r="100" spans="1:13" s="130" customFormat="1" ht="17.100000000000001" customHeight="1" x14ac:dyDescent="0.5">
      <c r="A100" s="124"/>
      <c r="B100" s="124"/>
      <c r="C100" s="124"/>
      <c r="D100" s="126"/>
      <c r="E100" s="137"/>
      <c r="F100" s="126"/>
      <c r="G100" s="137"/>
      <c r="H100" s="126"/>
      <c r="I100" s="137"/>
      <c r="J100" s="126"/>
      <c r="K100" s="137"/>
      <c r="M100" s="2"/>
    </row>
    <row r="101" spans="1:13" s="130" customFormat="1" ht="17.100000000000001" customHeight="1" x14ac:dyDescent="0.5">
      <c r="A101" s="124"/>
      <c r="B101" s="124"/>
      <c r="C101" s="124"/>
      <c r="D101" s="126"/>
      <c r="E101" s="137"/>
      <c r="F101" s="126"/>
      <c r="G101" s="137"/>
      <c r="H101" s="126"/>
      <c r="I101" s="137"/>
      <c r="J101" s="126"/>
      <c r="K101" s="137"/>
      <c r="M101" s="2"/>
    </row>
    <row r="102" spans="1:13" s="130" customFormat="1" ht="17.100000000000001" customHeight="1" x14ac:dyDescent="0.5">
      <c r="A102" s="124"/>
      <c r="B102" s="124"/>
      <c r="C102" s="124"/>
      <c r="D102" s="126"/>
      <c r="E102" s="137"/>
      <c r="F102" s="126"/>
      <c r="G102" s="137"/>
      <c r="H102" s="126"/>
      <c r="I102" s="137"/>
      <c r="J102" s="126"/>
      <c r="K102" s="137"/>
      <c r="M102" s="2"/>
    </row>
    <row r="103" spans="1:13" s="130" customFormat="1" ht="17.100000000000001" customHeight="1" x14ac:dyDescent="0.5">
      <c r="A103" s="124"/>
      <c r="B103" s="124"/>
      <c r="C103" s="124"/>
      <c r="D103" s="126"/>
      <c r="E103" s="137"/>
      <c r="F103" s="126"/>
      <c r="G103" s="137"/>
      <c r="H103" s="126"/>
      <c r="I103" s="137"/>
      <c r="J103" s="126"/>
      <c r="K103" s="137"/>
      <c r="M103" s="2"/>
    </row>
    <row r="104" spans="1:13" s="130" customFormat="1" ht="17.100000000000001" customHeight="1" x14ac:dyDescent="0.5">
      <c r="A104" s="124"/>
      <c r="B104" s="124"/>
      <c r="C104" s="124"/>
      <c r="D104" s="126"/>
      <c r="E104" s="137"/>
      <c r="F104" s="126"/>
      <c r="G104" s="137"/>
      <c r="H104" s="126"/>
      <c r="I104" s="137"/>
      <c r="J104" s="126"/>
      <c r="K104" s="137"/>
      <c r="M104" s="2"/>
    </row>
    <row r="105" spans="1:13" s="130" customFormat="1" ht="17.100000000000001" customHeight="1" x14ac:dyDescent="0.5">
      <c r="A105" s="124"/>
      <c r="B105" s="124"/>
      <c r="C105" s="124"/>
      <c r="D105" s="126"/>
      <c r="E105" s="137"/>
      <c r="F105" s="126"/>
      <c r="G105" s="137"/>
      <c r="H105" s="126"/>
      <c r="I105" s="137"/>
      <c r="J105" s="126"/>
      <c r="K105" s="137"/>
      <c r="M105" s="2"/>
    </row>
    <row r="106" spans="1:13" s="130" customFormat="1" ht="12.75" customHeight="1" x14ac:dyDescent="0.5">
      <c r="A106" s="124"/>
      <c r="B106" s="124"/>
      <c r="C106" s="124"/>
      <c r="D106" s="126"/>
      <c r="E106" s="137"/>
      <c r="F106" s="126"/>
      <c r="G106" s="137"/>
      <c r="H106" s="126"/>
      <c r="I106" s="137"/>
      <c r="J106" s="126"/>
      <c r="K106" s="137"/>
      <c r="M106" s="2"/>
    </row>
    <row r="107" spans="1:13" s="130" customFormat="1" ht="5.25" customHeight="1" x14ac:dyDescent="0.5">
      <c r="A107" s="124"/>
      <c r="B107" s="124"/>
      <c r="C107" s="124"/>
      <c r="D107" s="126"/>
      <c r="E107" s="137"/>
      <c r="F107" s="126"/>
      <c r="G107" s="137"/>
      <c r="H107" s="126"/>
      <c r="I107" s="137"/>
      <c r="J107" s="126"/>
      <c r="K107" s="137"/>
      <c r="M107" s="2"/>
    </row>
    <row r="108" spans="1:13" ht="22.15" customHeight="1" x14ac:dyDescent="0.5">
      <c r="A108" s="148" t="str">
        <f>A54</f>
        <v>หมายเหตุประกอบงบการเงินรวมและงบการเงินเฉพาะกิจการเป็นส่วนหนึ่งของงบการเงินนี้</v>
      </c>
      <c r="B108" s="149"/>
      <c r="C108" s="149"/>
      <c r="D108" s="6"/>
      <c r="E108" s="7"/>
      <c r="F108" s="6"/>
      <c r="G108" s="7"/>
      <c r="H108" s="6"/>
      <c r="I108" s="7"/>
      <c r="J108" s="6"/>
      <c r="K108" s="7"/>
      <c r="M108" s="9"/>
    </row>
    <row r="109" spans="1:13" ht="18" customHeight="1" x14ac:dyDescent="0.5">
      <c r="A109" s="104" t="s">
        <v>116</v>
      </c>
    </row>
    <row r="110" spans="1:13" ht="18" customHeight="1" x14ac:dyDescent="0.5">
      <c r="A110" s="104" t="s">
        <v>150</v>
      </c>
      <c r="B110" s="121"/>
      <c r="C110" s="121"/>
      <c r="D110" s="9"/>
      <c r="E110" s="9"/>
      <c r="F110" s="9"/>
      <c r="G110" s="9"/>
      <c r="H110" s="9"/>
      <c r="I110" s="9"/>
      <c r="J110" s="9"/>
      <c r="K110" s="9"/>
    </row>
    <row r="111" spans="1:13" ht="18" customHeight="1" x14ac:dyDescent="0.5">
      <c r="A111" s="105" t="str">
        <f>A3</f>
        <v>สำหรับปีสิ้นสุดวันที่ 31 ธันวาคม พ.ศ. 2563</v>
      </c>
      <c r="B111" s="120"/>
      <c r="C111" s="120"/>
      <c r="D111" s="47"/>
      <c r="E111" s="47"/>
      <c r="F111" s="47"/>
      <c r="G111" s="47"/>
      <c r="H111" s="47"/>
      <c r="I111" s="47"/>
      <c r="J111" s="47"/>
      <c r="K111" s="47"/>
      <c r="M111" s="9"/>
    </row>
    <row r="112" spans="1:13" s="9" customFormat="1" ht="18" customHeight="1" x14ac:dyDescent="0.5">
      <c r="A112" s="121"/>
      <c r="B112" s="121"/>
      <c r="C112" s="122"/>
      <c r="E112" s="123"/>
      <c r="G112" s="123"/>
      <c r="I112" s="123"/>
      <c r="K112" s="123"/>
      <c r="M112" s="2"/>
    </row>
    <row r="113" spans="1:13" s="9" customFormat="1" ht="17.100000000000001" customHeight="1" x14ac:dyDescent="0.5">
      <c r="A113" s="121"/>
      <c r="B113" s="121"/>
      <c r="C113" s="122"/>
      <c r="E113" s="226" t="s">
        <v>125</v>
      </c>
      <c r="F113" s="226"/>
      <c r="G113" s="226"/>
      <c r="I113" s="226" t="s">
        <v>126</v>
      </c>
      <c r="J113" s="226"/>
      <c r="K113" s="226"/>
    </row>
    <row r="114" spans="1:13" s="9" customFormat="1" ht="17.100000000000001" customHeight="1" x14ac:dyDescent="0.5">
      <c r="A114" s="121"/>
      <c r="B114" s="121"/>
      <c r="D114" s="109"/>
      <c r="E114" s="16" t="s">
        <v>164</v>
      </c>
      <c r="F114" s="17"/>
      <c r="G114" s="16" t="s">
        <v>145</v>
      </c>
      <c r="H114" s="15"/>
      <c r="I114" s="16" t="s">
        <v>164</v>
      </c>
      <c r="J114" s="17"/>
      <c r="K114" s="16" t="s">
        <v>145</v>
      </c>
    </row>
    <row r="115" spans="1:13" s="9" customFormat="1" ht="17.100000000000001" customHeight="1" x14ac:dyDescent="0.5">
      <c r="B115" s="110"/>
      <c r="C115" s="108" t="s">
        <v>1</v>
      </c>
      <c r="D115" s="2"/>
      <c r="E115" s="50" t="s">
        <v>2</v>
      </c>
      <c r="F115" s="20"/>
      <c r="G115" s="50" t="s">
        <v>2</v>
      </c>
      <c r="H115" s="2"/>
      <c r="I115" s="50" t="s">
        <v>2</v>
      </c>
      <c r="J115" s="20"/>
      <c r="K115" s="50" t="s">
        <v>2</v>
      </c>
    </row>
    <row r="116" spans="1:13" s="9" customFormat="1" ht="17.100000000000001" customHeight="1" x14ac:dyDescent="0.5">
      <c r="B116" s="110"/>
      <c r="C116" s="67"/>
      <c r="D116" s="2"/>
      <c r="E116" s="156"/>
      <c r="F116" s="20"/>
      <c r="G116" s="22"/>
      <c r="H116" s="2"/>
      <c r="I116" s="156"/>
      <c r="J116" s="20"/>
      <c r="K116" s="22"/>
    </row>
    <row r="117" spans="1:13" s="9" customFormat="1" ht="17.100000000000001" customHeight="1" x14ac:dyDescent="0.5">
      <c r="A117" s="104" t="s">
        <v>95</v>
      </c>
      <c r="B117" s="116"/>
      <c r="C117" s="116"/>
      <c r="D117" s="2"/>
      <c r="E117" s="158">
        <f>+SUM(E98,E84,E48)</f>
        <v>-622041809</v>
      </c>
      <c r="F117" s="12"/>
      <c r="G117" s="11">
        <f>+SUM(G98,G84,G48)</f>
        <v>986143217</v>
      </c>
      <c r="H117" s="12"/>
      <c r="I117" s="158">
        <f>+SUM(I98,I84,I48)</f>
        <v>-677276104</v>
      </c>
      <c r="J117" s="11"/>
      <c r="K117" s="11">
        <f>+SUM(K98,K84,K48)</f>
        <v>999493539</v>
      </c>
      <c r="M117" s="2"/>
    </row>
    <row r="118" spans="1:13" ht="17.100000000000001" customHeight="1" x14ac:dyDescent="0.5">
      <c r="A118" s="116" t="s">
        <v>132</v>
      </c>
      <c r="B118" s="116"/>
      <c r="E118" s="158">
        <f>'T7-9'!I13</f>
        <v>1234416297</v>
      </c>
      <c r="F118" s="12"/>
      <c r="G118" s="11">
        <v>249418066</v>
      </c>
      <c r="H118" s="12"/>
      <c r="I118" s="158">
        <f>'T7-9'!M13</f>
        <v>1091584267</v>
      </c>
      <c r="J118" s="151"/>
      <c r="K118" s="11">
        <v>92832321</v>
      </c>
    </row>
    <row r="119" spans="1:13" ht="17.100000000000001" customHeight="1" x14ac:dyDescent="0.5">
      <c r="A119" s="116" t="s">
        <v>229</v>
      </c>
      <c r="B119" s="116"/>
      <c r="C119" s="150"/>
      <c r="E119" s="158"/>
      <c r="F119" s="12"/>
      <c r="G119" s="11"/>
      <c r="H119" s="12"/>
      <c r="I119" s="158"/>
      <c r="J119" s="151"/>
      <c r="K119" s="11"/>
    </row>
    <row r="120" spans="1:13" ht="17.100000000000001" customHeight="1" x14ac:dyDescent="0.5">
      <c r="B120" s="116" t="s">
        <v>120</v>
      </c>
      <c r="C120" s="150"/>
      <c r="E120" s="158">
        <v>1280046</v>
      </c>
      <c r="F120" s="12"/>
      <c r="G120" s="11">
        <v>-1144986</v>
      </c>
      <c r="H120" s="12"/>
      <c r="I120" s="158">
        <v>1215120</v>
      </c>
      <c r="J120" s="151"/>
      <c r="K120" s="11">
        <v>-741593</v>
      </c>
    </row>
    <row r="121" spans="1:13" ht="6" customHeight="1" x14ac:dyDescent="0.5">
      <c r="A121" s="121"/>
      <c r="B121" s="121"/>
      <c r="C121" s="122"/>
      <c r="D121" s="9"/>
      <c r="E121" s="195"/>
      <c r="F121" s="151"/>
      <c r="G121" s="152"/>
      <c r="H121" s="151"/>
      <c r="I121" s="195"/>
      <c r="J121" s="151"/>
      <c r="K121" s="152"/>
    </row>
    <row r="122" spans="1:13" ht="17.100000000000001" customHeight="1" thickBot="1" x14ac:dyDescent="0.55000000000000004">
      <c r="A122" s="104" t="s">
        <v>133</v>
      </c>
      <c r="B122" s="116"/>
      <c r="C122" s="150">
        <v>11</v>
      </c>
      <c r="E122" s="173">
        <f>SUM(E117:E121)</f>
        <v>613654534</v>
      </c>
      <c r="F122" s="12"/>
      <c r="G122" s="51">
        <f>SUM(G117:G121)</f>
        <v>1234416297</v>
      </c>
      <c r="H122" s="12"/>
      <c r="I122" s="173">
        <f>SUM(I117:I121)</f>
        <v>415523283</v>
      </c>
      <c r="J122" s="51"/>
      <c r="K122" s="51">
        <f>SUM(K117:K121)</f>
        <v>1091584267</v>
      </c>
    </row>
    <row r="123" spans="1:13" s="9" customFormat="1" ht="17.100000000000001" customHeight="1" thickTop="1" x14ac:dyDescent="0.5">
      <c r="A123" s="121"/>
      <c r="B123" s="121"/>
      <c r="C123" s="121"/>
      <c r="E123" s="172"/>
      <c r="G123" s="43"/>
      <c r="I123" s="172"/>
      <c r="K123" s="43"/>
      <c r="M123" s="2"/>
    </row>
    <row r="124" spans="1:13" s="9" customFormat="1" ht="17.100000000000001" customHeight="1" x14ac:dyDescent="0.5">
      <c r="A124" s="104" t="s">
        <v>73</v>
      </c>
      <c r="B124" s="116"/>
      <c r="C124" s="116"/>
      <c r="D124" s="2"/>
      <c r="E124" s="158"/>
      <c r="F124" s="151"/>
      <c r="G124" s="11"/>
      <c r="H124" s="151"/>
      <c r="I124" s="158"/>
      <c r="J124" s="151"/>
      <c r="K124" s="11"/>
    </row>
    <row r="125" spans="1:13" s="9" customFormat="1" ht="8.1" customHeight="1" x14ac:dyDescent="0.5">
      <c r="A125" s="121"/>
      <c r="B125" s="121"/>
      <c r="C125" s="122"/>
      <c r="E125" s="158"/>
      <c r="F125" s="151"/>
      <c r="G125" s="11"/>
      <c r="H125" s="151"/>
      <c r="I125" s="158"/>
      <c r="J125" s="151"/>
      <c r="K125" s="11"/>
    </row>
    <row r="126" spans="1:13" ht="17.100000000000001" customHeight="1" x14ac:dyDescent="0.5">
      <c r="A126" s="116" t="s">
        <v>182</v>
      </c>
      <c r="C126" s="150"/>
      <c r="E126" s="157"/>
      <c r="F126" s="12"/>
      <c r="G126" s="3"/>
      <c r="H126" s="12"/>
      <c r="I126" s="157"/>
      <c r="J126" s="12"/>
      <c r="K126" s="3"/>
      <c r="M126" s="9"/>
    </row>
    <row r="127" spans="1:13" ht="17.100000000000001" customHeight="1" x14ac:dyDescent="0.5">
      <c r="A127" s="116"/>
      <c r="B127" s="2" t="s">
        <v>183</v>
      </c>
      <c r="C127" s="150"/>
      <c r="E127" s="157">
        <v>0</v>
      </c>
      <c r="F127" s="12"/>
      <c r="G127" s="3">
        <v>0</v>
      </c>
      <c r="H127" s="12"/>
      <c r="I127" s="157">
        <v>-18413844</v>
      </c>
      <c r="J127" s="12"/>
      <c r="K127" s="3">
        <v>0</v>
      </c>
      <c r="M127" s="9"/>
    </row>
    <row r="128" spans="1:13" ht="17.100000000000001" customHeight="1" x14ac:dyDescent="0.5">
      <c r="A128" s="116" t="s">
        <v>239</v>
      </c>
      <c r="C128" s="150"/>
      <c r="E128" s="157">
        <v>0</v>
      </c>
      <c r="F128" s="12"/>
      <c r="G128" s="3">
        <v>67126009</v>
      </c>
      <c r="H128" s="12"/>
      <c r="I128" s="157">
        <v>0</v>
      </c>
      <c r="J128" s="12"/>
      <c r="K128" s="3">
        <v>32565208</v>
      </c>
      <c r="M128" s="9"/>
    </row>
    <row r="129" spans="1:13" ht="17.100000000000001" customHeight="1" x14ac:dyDescent="0.5">
      <c r="A129" s="116" t="s">
        <v>238</v>
      </c>
      <c r="C129" s="150"/>
      <c r="E129" s="157">
        <v>-7606060</v>
      </c>
      <c r="F129" s="12"/>
      <c r="G129" s="3">
        <v>2696906</v>
      </c>
      <c r="H129" s="12"/>
      <c r="I129" s="157">
        <v>-7696518</v>
      </c>
      <c r="J129" s="12"/>
      <c r="K129" s="3">
        <v>6266066</v>
      </c>
      <c r="M129" s="9"/>
    </row>
    <row r="130" spans="1:13" ht="17.100000000000001" customHeight="1" x14ac:dyDescent="0.5">
      <c r="A130" s="116" t="s">
        <v>237</v>
      </c>
      <c r="C130" s="150"/>
      <c r="E130" s="157">
        <v>0</v>
      </c>
      <c r="F130" s="12"/>
      <c r="G130" s="3">
        <v>-11180</v>
      </c>
      <c r="H130" s="12"/>
      <c r="I130" s="157">
        <v>0</v>
      </c>
      <c r="J130" s="12"/>
      <c r="K130" s="3">
        <v>0</v>
      </c>
      <c r="M130" s="9"/>
    </row>
    <row r="131" spans="1:13" ht="17.100000000000001" customHeight="1" x14ac:dyDescent="0.5">
      <c r="A131" s="116" t="s">
        <v>230</v>
      </c>
      <c r="C131" s="150"/>
      <c r="E131" s="157">
        <v>0</v>
      </c>
      <c r="F131" s="12"/>
      <c r="G131" s="3">
        <v>0</v>
      </c>
      <c r="H131" s="12"/>
      <c r="I131" s="157">
        <v>334255</v>
      </c>
      <c r="J131" s="12"/>
      <c r="K131" s="3">
        <v>5192185</v>
      </c>
      <c r="M131" s="9"/>
    </row>
    <row r="132" spans="1:13" ht="17.100000000000001" customHeight="1" x14ac:dyDescent="0.5">
      <c r="A132" s="116" t="s">
        <v>184</v>
      </c>
      <c r="C132" s="150"/>
      <c r="E132" s="157">
        <v>25339267</v>
      </c>
      <c r="F132" s="12"/>
      <c r="G132" s="3">
        <v>0</v>
      </c>
      <c r="H132" s="12"/>
      <c r="I132" s="157">
        <v>1852172</v>
      </c>
      <c r="J132" s="12"/>
      <c r="K132" s="3">
        <v>0</v>
      </c>
      <c r="M132" s="9"/>
    </row>
    <row r="133" spans="1:13" ht="17.100000000000001" customHeight="1" x14ac:dyDescent="0.5">
      <c r="A133" s="116" t="s">
        <v>185</v>
      </c>
      <c r="C133" s="150"/>
      <c r="E133" s="157"/>
      <c r="F133" s="12"/>
      <c r="G133" s="3"/>
      <c r="H133" s="12"/>
      <c r="I133" s="157"/>
      <c r="J133" s="12"/>
      <c r="K133" s="3"/>
      <c r="M133" s="9"/>
    </row>
    <row r="134" spans="1:13" ht="17.100000000000001" customHeight="1" x14ac:dyDescent="0.5">
      <c r="A134" s="116"/>
      <c r="B134" s="2" t="s">
        <v>186</v>
      </c>
      <c r="C134" s="150"/>
      <c r="E134" s="157">
        <v>-77016</v>
      </c>
      <c r="F134" s="12"/>
      <c r="G134" s="3">
        <v>0</v>
      </c>
      <c r="H134" s="12"/>
      <c r="I134" s="157">
        <v>-77016</v>
      </c>
      <c r="J134" s="12"/>
      <c r="K134" s="3">
        <v>0</v>
      </c>
      <c r="M134" s="9"/>
    </row>
    <row r="135" spans="1:13" s="9" customFormat="1" ht="18" customHeight="1" x14ac:dyDescent="0.5">
      <c r="A135" s="107" t="s">
        <v>190</v>
      </c>
      <c r="B135" s="107"/>
      <c r="C135" s="107"/>
      <c r="D135" s="107"/>
      <c r="E135" s="157">
        <v>-121334</v>
      </c>
      <c r="F135" s="107"/>
      <c r="G135" s="3">
        <v>0</v>
      </c>
      <c r="H135" s="107"/>
      <c r="I135" s="157">
        <v>-121334</v>
      </c>
      <c r="J135" s="107"/>
      <c r="K135" s="3">
        <v>0</v>
      </c>
      <c r="M135" s="2"/>
    </row>
    <row r="136" spans="1:13" ht="17.100000000000001" customHeight="1" x14ac:dyDescent="0.5">
      <c r="A136" s="116" t="s">
        <v>187</v>
      </c>
      <c r="C136" s="150"/>
      <c r="E136" s="157">
        <v>0</v>
      </c>
      <c r="F136" s="12"/>
      <c r="G136" s="3">
        <v>0</v>
      </c>
      <c r="H136" s="12"/>
      <c r="I136" s="157">
        <v>400639</v>
      </c>
      <c r="J136" s="12"/>
      <c r="K136" s="3">
        <v>903423</v>
      </c>
      <c r="M136" s="9"/>
    </row>
    <row r="145" spans="1:13" s="9" customFormat="1" ht="18" customHeight="1" x14ac:dyDescent="0.5">
      <c r="A145" s="107"/>
      <c r="B145" s="107"/>
      <c r="C145" s="107"/>
      <c r="D145" s="107"/>
      <c r="E145" s="107"/>
      <c r="F145" s="107"/>
      <c r="G145" s="107"/>
      <c r="H145" s="107"/>
      <c r="I145" s="107"/>
      <c r="J145" s="107"/>
      <c r="K145" s="107"/>
      <c r="M145" s="2"/>
    </row>
    <row r="146" spans="1:13" s="9" customFormat="1" ht="18" customHeight="1" x14ac:dyDescent="0.5">
      <c r="A146" s="107"/>
      <c r="B146" s="107"/>
      <c r="C146" s="107"/>
      <c r="D146" s="107"/>
      <c r="E146" s="107"/>
      <c r="F146" s="107"/>
      <c r="G146" s="107"/>
      <c r="H146" s="107"/>
      <c r="I146" s="107"/>
      <c r="J146" s="107"/>
      <c r="K146" s="107"/>
      <c r="M146" s="2"/>
    </row>
    <row r="147" spans="1:13" s="9" customFormat="1" ht="18" customHeight="1" x14ac:dyDescent="0.5">
      <c r="A147" s="107"/>
      <c r="B147" s="107"/>
      <c r="C147" s="107"/>
      <c r="D147" s="107"/>
      <c r="E147" s="107"/>
      <c r="F147" s="107"/>
      <c r="G147" s="107"/>
      <c r="H147" s="107"/>
      <c r="I147" s="107"/>
      <c r="J147" s="107"/>
      <c r="K147" s="107"/>
      <c r="M147" s="2"/>
    </row>
    <row r="148" spans="1:13" s="9" customFormat="1" ht="18" customHeight="1" x14ac:dyDescent="0.5">
      <c r="A148" s="107"/>
      <c r="B148" s="107"/>
      <c r="C148" s="107"/>
      <c r="D148" s="107"/>
      <c r="E148" s="107"/>
      <c r="F148" s="107"/>
      <c r="G148" s="107"/>
      <c r="H148" s="107"/>
      <c r="I148" s="107"/>
      <c r="J148" s="107"/>
      <c r="K148" s="107"/>
      <c r="M148" s="2"/>
    </row>
    <row r="149" spans="1:13" s="9" customFormat="1" ht="18" customHeight="1" x14ac:dyDescent="0.5">
      <c r="A149" s="107"/>
      <c r="B149" s="107"/>
      <c r="C149" s="107"/>
      <c r="D149" s="107"/>
      <c r="E149" s="107"/>
      <c r="F149" s="107"/>
      <c r="G149" s="107"/>
      <c r="H149" s="107"/>
      <c r="I149" s="107"/>
      <c r="J149" s="107"/>
      <c r="K149" s="107"/>
      <c r="M149" s="2"/>
    </row>
    <row r="150" spans="1:13" s="9" customFormat="1" ht="18" customHeight="1" x14ac:dyDescent="0.5">
      <c r="A150" s="107"/>
      <c r="B150" s="107"/>
      <c r="C150" s="107"/>
      <c r="D150" s="107"/>
      <c r="E150" s="107"/>
      <c r="F150" s="107"/>
      <c r="G150" s="107"/>
      <c r="H150" s="107"/>
      <c r="I150" s="107"/>
      <c r="J150" s="107"/>
      <c r="K150" s="107"/>
      <c r="M150" s="2"/>
    </row>
    <row r="151" spans="1:13" s="9" customFormat="1" ht="12.75" customHeight="1" x14ac:dyDescent="0.5">
      <c r="A151" s="107"/>
      <c r="B151" s="107"/>
      <c r="C151" s="107"/>
      <c r="D151" s="107"/>
      <c r="E151" s="107"/>
      <c r="F151" s="107"/>
      <c r="G151" s="107"/>
      <c r="H151" s="107"/>
      <c r="I151" s="107"/>
      <c r="J151" s="107"/>
      <c r="K151" s="107"/>
      <c r="M151" s="2"/>
    </row>
    <row r="152" spans="1:13" s="9" customFormat="1" ht="18" customHeight="1" x14ac:dyDescent="0.5">
      <c r="A152" s="107"/>
      <c r="B152" s="107"/>
      <c r="C152" s="107"/>
      <c r="D152" s="107"/>
      <c r="E152" s="107"/>
      <c r="F152" s="107"/>
      <c r="G152" s="107"/>
      <c r="H152" s="107"/>
      <c r="I152" s="107"/>
      <c r="J152" s="107"/>
      <c r="K152" s="107"/>
      <c r="M152" s="2"/>
    </row>
    <row r="153" spans="1:13" s="9" customFormat="1" ht="18.75" x14ac:dyDescent="0.5">
      <c r="A153" s="107"/>
      <c r="B153" s="107"/>
      <c r="C153" s="107"/>
      <c r="D153" s="107"/>
      <c r="E153" s="107"/>
      <c r="F153" s="107"/>
      <c r="G153" s="107"/>
      <c r="H153" s="107"/>
      <c r="I153" s="107"/>
      <c r="J153" s="107"/>
      <c r="K153" s="107"/>
      <c r="M153" s="2"/>
    </row>
    <row r="154" spans="1:13" s="9" customFormat="1" ht="18.75" x14ac:dyDescent="0.5">
      <c r="A154" s="107"/>
      <c r="B154" s="107"/>
      <c r="C154" s="107"/>
      <c r="D154" s="107"/>
      <c r="E154" s="107"/>
      <c r="F154" s="107"/>
      <c r="G154" s="107"/>
      <c r="H154" s="107"/>
      <c r="I154" s="107"/>
      <c r="J154" s="107"/>
      <c r="K154" s="107"/>
      <c r="M154" s="2"/>
    </row>
    <row r="155" spans="1:13" s="9" customFormat="1" ht="18" customHeight="1" x14ac:dyDescent="0.5">
      <c r="A155" s="225"/>
      <c r="B155" s="225"/>
      <c r="C155" s="225"/>
      <c r="D155" s="225"/>
      <c r="E155" s="225"/>
      <c r="F155" s="225"/>
      <c r="G155" s="225"/>
      <c r="H155" s="225"/>
      <c r="I155" s="225"/>
      <c r="J155" s="225"/>
      <c r="K155" s="225"/>
      <c r="M155" s="2"/>
    </row>
    <row r="156" spans="1:13" s="9" customFormat="1" ht="18.75" customHeight="1" x14ac:dyDescent="0.5">
      <c r="A156" s="225"/>
      <c r="B156" s="225"/>
      <c r="C156" s="225"/>
      <c r="D156" s="225"/>
      <c r="E156" s="225"/>
      <c r="F156" s="225"/>
      <c r="G156" s="225"/>
      <c r="H156" s="225"/>
      <c r="I156" s="225"/>
      <c r="J156" s="225"/>
      <c r="K156" s="225"/>
      <c r="M156" s="2"/>
    </row>
    <row r="157" spans="1:13" s="9" customFormat="1" ht="18.75" customHeight="1" x14ac:dyDescent="0.5">
      <c r="A157" s="225"/>
      <c r="B157" s="225"/>
      <c r="C157" s="225"/>
      <c r="D157" s="225"/>
      <c r="E157" s="225"/>
      <c r="F157" s="225"/>
      <c r="G157" s="225"/>
      <c r="H157" s="225"/>
      <c r="I157" s="225"/>
      <c r="J157" s="225"/>
      <c r="K157" s="225"/>
      <c r="M157" s="2"/>
    </row>
    <row r="158" spans="1:13" ht="22.15" customHeight="1" x14ac:dyDescent="0.5">
      <c r="A158" s="153" t="str">
        <f>A54</f>
        <v>หมายเหตุประกอบงบการเงินรวมและงบการเงินเฉพาะกิจการเป็นส่วนหนึ่งของงบการเงินนี้</v>
      </c>
      <c r="B158" s="47"/>
      <c r="C158" s="47"/>
      <c r="D158" s="47"/>
      <c r="E158" s="47"/>
      <c r="F158" s="47"/>
      <c r="G158" s="47"/>
      <c r="H158" s="47"/>
      <c r="I158" s="47"/>
      <c r="J158" s="47"/>
      <c r="K158" s="47"/>
    </row>
    <row r="159" spans="1:13" ht="18" customHeight="1" x14ac:dyDescent="0.5"/>
    <row r="160" spans="1:13" ht="18" customHeight="1" x14ac:dyDescent="0.5">
      <c r="E160" s="154"/>
      <c r="F160" s="154"/>
      <c r="G160" s="154"/>
      <c r="H160" s="154"/>
      <c r="I160" s="154"/>
      <c r="J160" s="154"/>
      <c r="K160" s="154"/>
    </row>
    <row r="161" spans="5:11" ht="18" customHeight="1" x14ac:dyDescent="0.5">
      <c r="E161" s="3"/>
      <c r="F161" s="12"/>
      <c r="G161" s="3"/>
      <c r="I161" s="3"/>
      <c r="J161" s="12"/>
      <c r="K161" s="3"/>
    </row>
    <row r="162" spans="5:11" ht="18" customHeight="1" x14ac:dyDescent="0.5"/>
    <row r="163" spans="5:11" ht="18" customHeight="1" x14ac:dyDescent="0.5"/>
    <row r="164" spans="5:11" ht="18" customHeight="1" x14ac:dyDescent="0.5"/>
    <row r="165" spans="5:11" ht="18" customHeight="1" x14ac:dyDescent="0.5"/>
    <row r="166" spans="5:11" ht="18" customHeight="1" x14ac:dyDescent="0.5"/>
    <row r="167" spans="5:11" ht="18" customHeight="1" x14ac:dyDescent="0.5"/>
    <row r="168" spans="5:11" ht="18" customHeight="1" x14ac:dyDescent="0.5"/>
    <row r="169" spans="5:11" ht="18" customHeight="1" x14ac:dyDescent="0.5"/>
    <row r="170" spans="5:11" ht="18" customHeight="1" x14ac:dyDescent="0.5"/>
    <row r="171" spans="5:11" ht="18" customHeight="1" x14ac:dyDescent="0.5"/>
    <row r="172" spans="5:11" ht="18" customHeight="1" x14ac:dyDescent="0.5"/>
    <row r="173" spans="5:11" ht="18" customHeight="1" x14ac:dyDescent="0.5"/>
    <row r="174" spans="5:11" ht="18" customHeight="1" x14ac:dyDescent="0.5"/>
    <row r="175" spans="5:11" ht="18" customHeight="1" x14ac:dyDescent="0.5"/>
    <row r="176" spans="5:11" ht="18" customHeight="1" x14ac:dyDescent="0.5"/>
    <row r="177" ht="18" customHeight="1" x14ac:dyDescent="0.5"/>
    <row r="178" ht="18" customHeight="1" x14ac:dyDescent="0.5"/>
    <row r="179" ht="18" customHeight="1" x14ac:dyDescent="0.5"/>
    <row r="180" ht="18" customHeight="1" x14ac:dyDescent="0.5"/>
    <row r="181" ht="18" customHeight="1" x14ac:dyDescent="0.5"/>
    <row r="182" ht="18" customHeight="1" x14ac:dyDescent="0.5"/>
    <row r="183" ht="18" customHeight="1" x14ac:dyDescent="0.5"/>
    <row r="184" ht="18" customHeight="1" x14ac:dyDescent="0.5"/>
    <row r="185" ht="18" customHeight="1" x14ac:dyDescent="0.5"/>
    <row r="186" ht="18" customHeight="1" x14ac:dyDescent="0.5"/>
    <row r="187" ht="18" customHeight="1" x14ac:dyDescent="0.5"/>
    <row r="188" ht="18" customHeight="1" x14ac:dyDescent="0.5"/>
    <row r="189" ht="18" customHeight="1" x14ac:dyDescent="0.5"/>
    <row r="190" ht="18" customHeight="1" x14ac:dyDescent="0.5"/>
    <row r="191" ht="18" customHeight="1" x14ac:dyDescent="0.5"/>
    <row r="192" ht="18" customHeight="1" x14ac:dyDescent="0.5"/>
    <row r="193" ht="18" customHeight="1" x14ac:dyDescent="0.5"/>
    <row r="194" ht="18" customHeight="1" x14ac:dyDescent="0.5"/>
    <row r="195" ht="18" customHeight="1" x14ac:dyDescent="0.5"/>
  </sheetData>
  <mergeCells count="8">
    <mergeCell ref="E113:G113"/>
    <mergeCell ref="I113:K113"/>
    <mergeCell ref="A49:K49"/>
    <mergeCell ref="A51:K51"/>
    <mergeCell ref="E5:G5"/>
    <mergeCell ref="I5:K5"/>
    <mergeCell ref="E59:G59"/>
    <mergeCell ref="I59:K59"/>
  </mergeCells>
  <pageMargins left="0.8" right="0.5" top="0.5" bottom="0.6" header="0.49" footer="0.4"/>
  <pageSetup paperSize="9" scale="88" firstPageNumber="14" orientation="portrait" useFirstPageNumber="1" horizontalDpi="1200" verticalDpi="1200" r:id="rId1"/>
  <headerFooter>
    <oddFooter>&amp;R&amp;"Browallia New,Regular"&amp;13&amp;P</oddFooter>
  </headerFooter>
  <rowBreaks count="2" manualBreakCount="2">
    <brk id="54" max="10" man="1"/>
    <brk id="10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T7-9</vt:lpstr>
      <vt:lpstr>T10-11</vt:lpstr>
      <vt:lpstr>T12</vt:lpstr>
      <vt:lpstr>T13</vt:lpstr>
      <vt:lpstr>T14-16</vt:lpstr>
      <vt:lpstr>'T13'!_Toc249339136</vt:lpstr>
      <vt:lpstr>'T13'!_Toc249339139</vt:lpstr>
      <vt:lpstr>'T10-11'!Print_Area</vt:lpstr>
      <vt:lpstr>'T12'!Print_Area</vt:lpstr>
      <vt:lpstr>'T13'!Print_Area</vt:lpstr>
      <vt:lpstr>'T14-16'!Print_Area</vt:lpstr>
      <vt:lpstr>'T7-9'!Print_Area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Kodchawan Srikaewpraphan</cp:lastModifiedBy>
  <cp:lastPrinted>2021-02-23T03:35:28Z</cp:lastPrinted>
  <dcterms:created xsi:type="dcterms:W3CDTF">2016-05-25T05:54:52Z</dcterms:created>
  <dcterms:modified xsi:type="dcterms:W3CDTF">2021-02-24T09:00:14Z</dcterms:modified>
</cp:coreProperties>
</file>