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Dec2020\"/>
    </mc:Choice>
  </mc:AlternateContent>
  <xr:revisionPtr revIDLastSave="0" documentId="13_ncr:1_{CB8CD867-B7F3-4836-B9AD-A68A79860881}" xr6:coauthVersionLast="45" xr6:coauthVersionMax="45" xr10:uidLastSave="{00000000-0000-0000-0000-000000000000}"/>
  <bookViews>
    <workbookView xWindow="-120" yWindow="-120" windowWidth="21840" windowHeight="13140" tabRatio="542" activeTab="4" xr2:uid="{00000000-000D-0000-FFFF-FFFF00000000}"/>
  </bookViews>
  <sheets>
    <sheet name="EN5-7" sheetId="21" r:id="rId1"/>
    <sheet name="E8-9" sheetId="16" r:id="rId2"/>
    <sheet name="E10" sheetId="17" r:id="rId3"/>
    <sheet name="E11" sheetId="18" r:id="rId4"/>
    <sheet name="E12-14" sheetId="19" r:id="rId5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4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4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4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3">IF('E11'!Values_Entered,'E11'!Header_Row+'E11'!Number_of_Payments,'E11'!Header_Row)</definedName>
    <definedName name="Last_Row" localSheetId="4">IF('E12-14'!Values_Entered,'E12-14'!Header_Row+'E12-14'!Number_of_Payments,'E12-14'!Header_Row)</definedName>
    <definedName name="Last_Row" localSheetId="0">IF('EN5-7'!Values_Entered,Header_Row+'EN5-7'!Number_of_Payments,Header_Row)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3">MATCH(0.01,'E11'!End_Bal,-1)+1</definedName>
    <definedName name="Number_of_Payments" localSheetId="4">MATCH(0.01,'E12-14'!End_Bal,-1)+1</definedName>
    <definedName name="Number_of_Payments" localSheetId="0">MATCH(0.01,'EN5-7'!End_Bal,-1)+1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3">DATE(YEAR('E11'!Loan_Start),MONTH('E11'!Loan_Start)+Payment_Number,DAY('E11'!Loan_Start))</definedName>
    <definedName name="Payment_Date" localSheetId="4">DATE(YEAR('E12-14'!Loan_Start),MONTH('E12-14'!Loan_Start)+Payment_Number,DAY('E12-14'!Loan_Start))</definedName>
    <definedName name="Payment_Date" localSheetId="0">DATE(YEAR('EN5-7'!Loan_Start),MONTH('EN5-7'!Loan_Start)+Payment_Number,DAY('EN5-7'!Loan_Start))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2">'E10'!$A$1:$W$40</definedName>
    <definedName name="_xlnm.Print_Area" localSheetId="3">'E11'!$A$1:$O$33</definedName>
    <definedName name="_xlnm.Print_Area" localSheetId="1">'E8-9'!$A$1:$M$107</definedName>
    <definedName name="_xlnm.Print_Area" localSheetId="0">'EN5-7'!$A$1:$M$143</definedName>
    <definedName name="Print_Area_Reset" localSheetId="3">OFFSET('E11'!Full_Print,0,0,'E11'!Last_Row)</definedName>
    <definedName name="Print_Area_Reset" localSheetId="4">OFFSET('E12-14'!Full_Print,0,0,'E12-14'!Last_Row)</definedName>
    <definedName name="Print_Area_Reset" localSheetId="0">OFFSET('EN5-7'!Full_Print,0,0,'EN5-7'!Last_Row)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3">Scheduled_Payment+Extra_Payment</definedName>
    <definedName name="Total_Payment" localSheetId="4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3">IF('E11'!Loan_Amount*'E11'!Interest_Rate*'E11'!Loan_Years*'E11'!Loan_Start&gt;0,1,0)</definedName>
    <definedName name="Values_Entered" localSheetId="4">IF('E12-14'!Loan_Amount*'E12-14'!Interest_Rate*'E12-14'!Loan_Years*'E12-14'!Loan_Start&gt;0,1,0)</definedName>
    <definedName name="Values_Entered" localSheetId="0">IF('EN5-7'!Loan_Amount*'EN5-7'!Interest_Rate*'EN5-7'!Loan_Years*'EN5-7'!Loan_Start&gt;0,1,0)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4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4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16" l="1"/>
  <c r="E106" i="19" l="1"/>
  <c r="E90" i="19"/>
  <c r="I90" i="19" l="1"/>
  <c r="E128" i="19"/>
  <c r="K90" i="19"/>
  <c r="G90" i="19"/>
  <c r="S34" i="17"/>
  <c r="S33" i="17"/>
  <c r="O35" i="17"/>
  <c r="S35" i="17" s="1"/>
  <c r="W35" i="17" s="1"/>
  <c r="G82" i="16"/>
  <c r="I128" i="19" l="1"/>
  <c r="I45" i="19"/>
  <c r="W33" i="17" l="1"/>
  <c r="O27" i="18"/>
  <c r="K82" i="21" l="1"/>
  <c r="O24" i="18" l="1"/>
  <c r="S28" i="17"/>
  <c r="W28" i="17" s="1"/>
  <c r="G127" i="21"/>
  <c r="K127" i="21"/>
  <c r="M127" i="21"/>
  <c r="I127" i="21"/>
  <c r="M130" i="21" l="1"/>
  <c r="M82" i="21"/>
  <c r="M72" i="21"/>
  <c r="M40" i="21"/>
  <c r="M26" i="21"/>
  <c r="I130" i="21"/>
  <c r="I82" i="21"/>
  <c r="I72" i="21"/>
  <c r="I40" i="21"/>
  <c r="I26" i="21"/>
  <c r="M49" i="16"/>
  <c r="M42" i="16"/>
  <c r="M19" i="16"/>
  <c r="M14" i="16"/>
  <c r="I49" i="16"/>
  <c r="I42" i="16"/>
  <c r="I19" i="16"/>
  <c r="I14" i="16"/>
  <c r="W34" i="17"/>
  <c r="K106" i="19"/>
  <c r="G106" i="19"/>
  <c r="O28" i="18"/>
  <c r="I21" i="16" l="1"/>
  <c r="I29" i="16" s="1"/>
  <c r="M52" i="16"/>
  <c r="I52" i="16"/>
  <c r="M21" i="16"/>
  <c r="M29" i="16" s="1"/>
  <c r="K11" i="19" s="1"/>
  <c r="K45" i="19" s="1"/>
  <c r="K50" i="19" s="1"/>
  <c r="K127" i="19" s="1"/>
  <c r="K131" i="19" s="1"/>
  <c r="I42" i="21"/>
  <c r="I84" i="21"/>
  <c r="I132" i="21" s="1"/>
  <c r="M84" i="21"/>
  <c r="M132" i="21" s="1"/>
  <c r="M42" i="21"/>
  <c r="I32" i="16"/>
  <c r="G11" i="19"/>
  <c r="G45" i="19" s="1"/>
  <c r="G50" i="19" s="1"/>
  <c r="G127" i="19" s="1"/>
  <c r="G131" i="19" s="1"/>
  <c r="M32" i="16" l="1"/>
  <c r="I69" i="16"/>
  <c r="I82" i="16" s="1"/>
  <c r="I72" i="16"/>
  <c r="I54" i="16"/>
  <c r="I75" i="16" s="1"/>
  <c r="I78" i="16" s="1"/>
  <c r="I106" i="19"/>
  <c r="M69" i="16" l="1"/>
  <c r="M82" i="16" s="1"/>
  <c r="M72" i="16"/>
  <c r="M54" i="16"/>
  <c r="M75" i="16" s="1"/>
  <c r="M78" i="16" s="1"/>
  <c r="G19" i="16"/>
  <c r="O15" i="18" l="1"/>
  <c r="O13" i="18"/>
  <c r="W20" i="17"/>
  <c r="W19" i="17"/>
  <c r="W18" i="17"/>
  <c r="A51" i="21"/>
  <c r="O14" i="18" l="1"/>
  <c r="G49" i="16"/>
  <c r="K49" i="16"/>
  <c r="K42" i="16"/>
  <c r="K40" i="21"/>
  <c r="A169" i="19"/>
  <c r="A57" i="19"/>
  <c r="A115" i="19"/>
  <c r="A33" i="18"/>
  <c r="A40" i="17"/>
  <c r="A107" i="16"/>
  <c r="G72" i="21"/>
  <c r="A57" i="16"/>
  <c r="A143" i="21"/>
  <c r="A96" i="21"/>
  <c r="M23" i="17"/>
  <c r="M25" i="17" s="1"/>
  <c r="K23" i="17"/>
  <c r="K25" i="17" s="1"/>
  <c r="I23" i="17"/>
  <c r="I25" i="17" s="1"/>
  <c r="U23" i="17"/>
  <c r="U25" i="17" s="1"/>
  <c r="I18" i="18"/>
  <c r="I21" i="18" s="1"/>
  <c r="I26" i="18" s="1"/>
  <c r="I31" i="18" s="1"/>
  <c r="K19" i="16"/>
  <c r="K14" i="16"/>
  <c r="G14" i="16"/>
  <c r="G82" i="21"/>
  <c r="K72" i="21"/>
  <c r="A99" i="21"/>
  <c r="G40" i="21"/>
  <c r="K26" i="21"/>
  <c r="G26" i="21"/>
  <c r="G18" i="18"/>
  <c r="G21" i="18" s="1"/>
  <c r="G26" i="18" s="1"/>
  <c r="G31" i="18" s="1"/>
  <c r="A3" i="17"/>
  <c r="A3" i="18" s="1"/>
  <c r="A3" i="19" s="1"/>
  <c r="A60" i="19" s="1"/>
  <c r="K130" i="21"/>
  <c r="I30" i="17" l="1"/>
  <c r="I37" i="17" s="1"/>
  <c r="U30" i="17"/>
  <c r="U37" i="17" s="1"/>
  <c r="K30" i="17"/>
  <c r="K37" i="17" s="1"/>
  <c r="M30" i="17"/>
  <c r="M37" i="17" s="1"/>
  <c r="G23" i="17"/>
  <c r="G25" i="17" s="1"/>
  <c r="K84" i="21"/>
  <c r="K132" i="21" s="1"/>
  <c r="G84" i="21"/>
  <c r="G21" i="16"/>
  <c r="G29" i="16" s="1"/>
  <c r="K52" i="16"/>
  <c r="K21" i="16"/>
  <c r="K29" i="16" s="1"/>
  <c r="G52" i="16"/>
  <c r="K42" i="21"/>
  <c r="G42" i="21"/>
  <c r="G130" i="21"/>
  <c r="A118" i="19"/>
  <c r="G30" i="17" l="1"/>
  <c r="G37" i="17" s="1"/>
  <c r="G32" i="16"/>
  <c r="G72" i="16" s="1"/>
  <c r="E11" i="19"/>
  <c r="E45" i="19" s="1"/>
  <c r="E50" i="19" s="1"/>
  <c r="E127" i="19" s="1"/>
  <c r="E131" i="19" s="1"/>
  <c r="K32" i="16"/>
  <c r="I50" i="19"/>
  <c r="I127" i="19" s="1"/>
  <c r="I131" i="19" s="1"/>
  <c r="O12" i="18"/>
  <c r="K18" i="18"/>
  <c r="K21" i="18" s="1"/>
  <c r="K26" i="18" s="1"/>
  <c r="K31" i="18" s="1"/>
  <c r="W15" i="17"/>
  <c r="G132" i="21"/>
  <c r="K69" i="16" l="1"/>
  <c r="K82" i="16" s="1"/>
  <c r="G54" i="16"/>
  <c r="Q23" i="17" s="1"/>
  <c r="Q25" i="17" s="1"/>
  <c r="K72" i="16"/>
  <c r="K54" i="16"/>
  <c r="M29" i="18" s="1"/>
  <c r="O29" i="18" s="1"/>
  <c r="K75" i="16" l="1"/>
  <c r="K78" i="16" s="1"/>
  <c r="O16" i="18" s="1"/>
  <c r="O18" i="18" s="1"/>
  <c r="O21" i="18" s="1"/>
  <c r="O26" i="18" s="1"/>
  <c r="O31" i="18" s="1"/>
  <c r="Q30" i="17"/>
  <c r="Q37" i="17" s="1"/>
  <c r="M18" i="18"/>
  <c r="M21" i="18" s="1"/>
  <c r="M26" i="18" s="1"/>
  <c r="M31" i="18" s="1"/>
  <c r="O23" i="17"/>
  <c r="O25" i="17" s="1"/>
  <c r="G78" i="16"/>
  <c r="O30" i="17" l="1"/>
  <c r="O37" i="17" s="1"/>
  <c r="W21" i="17"/>
  <c r="W23" i="17" s="1"/>
  <c r="S23" i="17"/>
  <c r="S25" i="17" s="1"/>
  <c r="S30" i="17" s="1"/>
  <c r="S37" i="17" s="1"/>
  <c r="W25" i="17" l="1"/>
  <c r="W30" i="17" l="1"/>
  <c r="W37" i="17" s="1"/>
</calcChain>
</file>

<file path=xl/sharedStrings.xml><?xml version="1.0" encoding="utf-8"?>
<sst xmlns="http://schemas.openxmlformats.org/spreadsheetml/2006/main" count="425" uniqueCount="262">
  <si>
    <t>Statement of Financial Position</t>
  </si>
  <si>
    <t>Notes</t>
  </si>
  <si>
    <t>Baht</t>
  </si>
  <si>
    <t>Assets</t>
  </si>
  <si>
    <t>Current assets</t>
  </si>
  <si>
    <t>Cash and cash equivalents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</si>
  <si>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</si>
  <si>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</si>
  <si>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</si>
  <si>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</si>
  <si>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</si>
  <si>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</si>
  <si>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</si>
  <si>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</si>
  <si>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</si>
  <si>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</si>
  <si>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</si>
  <si>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</si>
  <si>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</si>
  <si>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</si>
  <si>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</si>
  <si>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</si>
  <si>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</si>
  <si>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</si>
  <si>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</si>
  <si>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</si>
  <si>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</si>
  <si>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Short-term investments</t>
  </si>
  <si>
    <t>share capital</t>
  </si>
  <si>
    <t>Total</t>
  </si>
  <si>
    <t>Income tax payable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</si>
  <si>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</si>
  <si>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</si>
  <si>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</si>
  <si>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</si>
  <si>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</si>
  <si>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</si>
  <si>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</si>
  <si>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</si>
  <si>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</si>
  <si>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</si>
  <si>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Attributable to owners of the parent</t>
  </si>
  <si>
    <t>and cash equivalents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</si>
  <si>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</si>
  <si>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</si>
  <si>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</si>
  <si>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</si>
  <si>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</si>
  <si>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</si>
  <si>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</si>
  <si>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</si>
  <si>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</si>
  <si>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</si>
  <si>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Currency translation differences</t>
  </si>
  <si>
    <t>Profit attributable to: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</si>
  <si>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</si>
  <si>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</si>
  <si>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</si>
  <si>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</si>
  <si>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</si>
  <si>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</si>
  <si>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Issued and paid-up share capital</t>
  </si>
  <si>
    <t>Net cash flows generated from operating activities</t>
  </si>
  <si>
    <t>paid-up</t>
  </si>
  <si>
    <t>Issued and</t>
  </si>
  <si>
    <r>
      <t xml:space="preserve">Statement of Cash Flows </t>
    </r>
    <r>
      <rPr>
        <sz val="9"/>
        <rFont val="Arial"/>
        <family val="2"/>
      </rPr>
      <t>(Cont’d)</t>
    </r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</si>
  <si>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</si>
  <si>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</si>
  <si>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</si>
  <si>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</si>
  <si>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</si>
  <si>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</si>
  <si>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</si>
  <si>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</si>
  <si>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</si>
  <si>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</si>
  <si>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</si>
  <si>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</si>
  <si>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</si>
  <si>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account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</si>
  <si>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</si>
  <si>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 premium</t>
  </si>
  <si>
    <t>Share</t>
  </si>
  <si>
    <t>Revenues from hotel operations</t>
  </si>
  <si>
    <t>Premium arising</t>
  </si>
  <si>
    <t>Total revenue</t>
  </si>
  <si>
    <t>Cost of rendering hotel services</t>
  </si>
  <si>
    <t>Total cost</t>
  </si>
  <si>
    <t>Long-term borrowings from related parties</t>
  </si>
  <si>
    <t>Current portion of long-term borrowings</t>
  </si>
  <si>
    <t>from related parties</t>
  </si>
  <si>
    <t>from financial institutions</t>
  </si>
  <si>
    <t>Cost of goods sold and rendering services</t>
  </si>
  <si>
    <t>Other components of equity</t>
  </si>
  <si>
    <t>Net increase (decrease) in cash</t>
  </si>
  <si>
    <t>Bad debts</t>
  </si>
  <si>
    <t>Net cash flows used in investing activities</t>
  </si>
  <si>
    <t>from business</t>
  </si>
  <si>
    <t>combination under</t>
  </si>
  <si>
    <t>Share premium</t>
  </si>
  <si>
    <t>Finance costs</t>
  </si>
  <si>
    <t>Appropriated for</t>
  </si>
  <si>
    <t>legal reserve</t>
  </si>
  <si>
    <t>Appropriated</t>
  </si>
  <si>
    <t>reserve</t>
  </si>
  <si>
    <t>for legal</t>
  </si>
  <si>
    <t>Non-cash items</t>
  </si>
  <si>
    <t>Proceeds from capital increase</t>
  </si>
  <si>
    <t>Revenues from sales and rendering services</t>
  </si>
  <si>
    <t xml:space="preserve">Appropriated </t>
  </si>
  <si>
    <t xml:space="preserve"> Legal reserve</t>
  </si>
  <si>
    <t xml:space="preserve">Total equity attributable to owners </t>
  </si>
  <si>
    <t xml:space="preserve">Long-term borrowings from </t>
  </si>
  <si>
    <t>financial institutions</t>
  </si>
  <si>
    <t xml:space="preserve">Net cash flows generated from (used in) </t>
  </si>
  <si>
    <t>financing activities</t>
  </si>
  <si>
    <t xml:space="preserve">Long-term loans made to related parties </t>
  </si>
  <si>
    <t>R&amp;B Food Supply Public Company Limited</t>
  </si>
  <si>
    <r>
      <rPr>
        <u/>
        <sz val="9"/>
        <rFont val="Arial"/>
        <family val="2"/>
      </rPr>
      <t>Less</t>
    </r>
    <r>
      <rPr>
        <sz val="9"/>
        <rFont val="Arial"/>
        <family val="2"/>
      </rPr>
      <t xml:space="preserve">  employee benefit paid</t>
    </r>
  </si>
  <si>
    <r>
      <t>Less</t>
    </r>
    <r>
      <rPr>
        <sz val="9"/>
        <rFont val="Arial"/>
        <family val="2"/>
      </rPr>
      <t xml:space="preserve">  interest paid</t>
    </r>
  </si>
  <si>
    <r>
      <t>Less</t>
    </r>
    <r>
      <rPr>
        <sz val="9"/>
        <rFont val="Arial"/>
        <family val="2"/>
      </rPr>
      <t xml:space="preserve">  income tax paid</t>
    </r>
  </si>
  <si>
    <t xml:space="preserve">Ordinary shares, 2,000,000,000 shares </t>
  </si>
  <si>
    <t xml:space="preserve"> </t>
  </si>
  <si>
    <t>to profit or loss</t>
  </si>
  <si>
    <t>Proceeds from promissory notes</t>
  </si>
  <si>
    <t>The accompanying notes are an integral part of these consolidated and company financial statements.</t>
  </si>
  <si>
    <t>Statement of Comprehensive Income</t>
  </si>
  <si>
    <t xml:space="preserve">Total items that will be not be reclassified </t>
  </si>
  <si>
    <t xml:space="preserve">Statement of Changes in Equity </t>
  </si>
  <si>
    <r>
      <t xml:space="preserve">Statement of Comprehensive Income </t>
    </r>
    <r>
      <rPr>
        <sz val="9"/>
        <rFont val="Arial"/>
        <family val="2"/>
      </rPr>
      <t>(Cont’d)</t>
    </r>
  </si>
  <si>
    <r>
      <t xml:space="preserve">Statement of Changes in Equity </t>
    </r>
    <r>
      <rPr>
        <sz val="9"/>
        <rFont val="Arial"/>
        <family val="2"/>
      </rPr>
      <t>(Cont'd)</t>
    </r>
  </si>
  <si>
    <t xml:space="preserve">Dividends </t>
  </si>
  <si>
    <t xml:space="preserve">Statement of Cash Flows </t>
  </si>
  <si>
    <t>Opening balance of cash and cash equivalents</t>
  </si>
  <si>
    <t>Total comprehensive income for the year</t>
  </si>
  <si>
    <t xml:space="preserve"> financial statements</t>
  </si>
  <si>
    <t>Consolidated financial statements</t>
  </si>
  <si>
    <t>Separate financial statements</t>
  </si>
  <si>
    <t>financial statements</t>
  </si>
  <si>
    <t>Changes in equity for the year</t>
  </si>
  <si>
    <t xml:space="preserve">   investment property</t>
  </si>
  <si>
    <t xml:space="preserve">Depreciation of building and building improvement from </t>
  </si>
  <si>
    <t>Rental income from investment property</t>
  </si>
  <si>
    <t>2019</t>
  </si>
  <si>
    <t>Dividend income</t>
  </si>
  <si>
    <t>Impairment charge</t>
  </si>
  <si>
    <t>(Reversal) allowance for inventory obsolescence</t>
  </si>
  <si>
    <t>Destruction of inventories</t>
  </si>
  <si>
    <t>Written off equipment</t>
  </si>
  <si>
    <t>Dividends income</t>
  </si>
  <si>
    <t>Unrealised loss (gain) on exchange rate</t>
  </si>
  <si>
    <t>Proceeds from disposals of property, plant and equipment</t>
  </si>
  <si>
    <t>Dividends received</t>
  </si>
  <si>
    <t>Payment from promissory notes</t>
  </si>
  <si>
    <t xml:space="preserve">Payment on long-term borrowings from related parties </t>
  </si>
  <si>
    <t>Translation of</t>
  </si>
  <si>
    <t xml:space="preserve">Payment on long-term borrowings </t>
  </si>
  <si>
    <t>Payment for share issue costs</t>
  </si>
  <si>
    <t>Investment properties</t>
  </si>
  <si>
    <t>Reversal allowance for doubtful accounts</t>
  </si>
  <si>
    <t>Expense from investment property</t>
  </si>
  <si>
    <t>Rental income on a straight line basis</t>
  </si>
  <si>
    <t>2020</t>
  </si>
  <si>
    <t>As at 31 December 2020</t>
  </si>
  <si>
    <t>For the year ended 31 December 2020</t>
  </si>
  <si>
    <t>at amortised cost</t>
  </si>
  <si>
    <t>Right-of-use assets</t>
  </si>
  <si>
    <t>Current portion of lease liabilities</t>
  </si>
  <si>
    <t>Lease liabilities</t>
  </si>
  <si>
    <t>Net impairment losses on financial assets</t>
  </si>
  <si>
    <t>Retrospective adjustments from adoption of new</t>
  </si>
  <si>
    <t>financial reporting standards</t>
  </si>
  <si>
    <t>Opening balance at 1 January 2020 - restated</t>
  </si>
  <si>
    <t>Dividends</t>
  </si>
  <si>
    <t>Depreciation of right-of-use assets</t>
  </si>
  <si>
    <t xml:space="preserve">   from rental reduction</t>
  </si>
  <si>
    <t>Payment of investment property</t>
  </si>
  <si>
    <t xml:space="preserve">Reclassification investment in subsidiary to loan to </t>
  </si>
  <si>
    <t>related parties</t>
  </si>
  <si>
    <t>property, plant and equipment purchased</t>
  </si>
  <si>
    <t>Increase in right-of-use assets from existing lease</t>
  </si>
  <si>
    <t>Short-term loan to related party</t>
  </si>
  <si>
    <t>at par value of Baht 1 each</t>
  </si>
  <si>
    <t xml:space="preserve">paid-up at Baht 1 each </t>
  </si>
  <si>
    <t>Premium on paid-up capital</t>
  </si>
  <si>
    <t>Items that will not be reclassified to profit or loss</t>
  </si>
  <si>
    <t xml:space="preserve">Total items that may be reclassified </t>
  </si>
  <si>
    <t xml:space="preserve">   Trade and other receivables </t>
  </si>
  <si>
    <t xml:space="preserve">   Inventories</t>
  </si>
  <si>
    <t xml:space="preserve">   Other current assets</t>
  </si>
  <si>
    <t xml:space="preserve">   Other non-current assets</t>
  </si>
  <si>
    <t xml:space="preserve">   Trade and other payables</t>
  </si>
  <si>
    <t xml:space="preserve">   Other current liabilities</t>
  </si>
  <si>
    <t>Cash flows generated from operations</t>
  </si>
  <si>
    <t>Payment for principal elements of lease payments</t>
  </si>
  <si>
    <t>(2019: Finance lease payments)</t>
  </si>
  <si>
    <t>Payments for purchase of property, plant and equipment</t>
  </si>
  <si>
    <t xml:space="preserve">Payment for acquisition of a subsidiary
</t>
  </si>
  <si>
    <t>Payments for right-of-use assets</t>
  </si>
  <si>
    <t>Payment for purchases of short-term investments</t>
  </si>
  <si>
    <t>Proceeds from disposal of short-term investments</t>
  </si>
  <si>
    <t>Payments for purchase of intangible assets</t>
  </si>
  <si>
    <t>Short-term loans made to related parties</t>
  </si>
  <si>
    <t>Proceeds from short-term loans to related parties</t>
  </si>
  <si>
    <t>Proceeds from long-term loans to related parties</t>
  </si>
  <si>
    <t>Proceeds from leases from investment property</t>
  </si>
  <si>
    <t>Proceeds from deposit at bank pledged as collateral</t>
  </si>
  <si>
    <t>Difference from rental reduction</t>
  </si>
  <si>
    <t>Note</t>
  </si>
  <si>
    <t>Lease termination</t>
  </si>
  <si>
    <t>Decrease in value of inventories (Reversal)</t>
  </si>
  <si>
    <t>of the Company</t>
  </si>
  <si>
    <t>Owners of the Company</t>
  </si>
  <si>
    <t>10, 29</t>
  </si>
  <si>
    <t>Capital contributed</t>
  </si>
  <si>
    <t xml:space="preserve"> - previously reported</t>
  </si>
  <si>
    <t>16, 29</t>
  </si>
  <si>
    <t>17, 29</t>
  </si>
  <si>
    <t>19, 29</t>
  </si>
  <si>
    <t>12, 29</t>
  </si>
  <si>
    <t>23, 29</t>
  </si>
  <si>
    <t>Account receivable from selling machinery &amp; equipment</t>
  </si>
  <si>
    <t xml:space="preserve">Profit (loss) before income tax </t>
  </si>
  <si>
    <t>(Gain) Loss on disposals of equipment</t>
  </si>
  <si>
    <t>Dividend paid to non-controlling interests</t>
  </si>
  <si>
    <t>Dividend paid to the Company's shareholder</t>
  </si>
  <si>
    <t>Transfers from land to investment property</t>
  </si>
  <si>
    <t>Profit for the year</t>
  </si>
  <si>
    <t>Profit before income tax</t>
  </si>
  <si>
    <t>Other comprehensive income:</t>
  </si>
  <si>
    <t>benefit obligations</t>
  </si>
  <si>
    <t>Remeasurements of post employment</t>
  </si>
  <si>
    <t>Income tax on items that will not be</t>
  </si>
  <si>
    <t>reclassified to profit or loss</t>
  </si>
  <si>
    <t>Items that may be reclassified subsequently to</t>
  </si>
  <si>
    <t>profit or loss</t>
  </si>
  <si>
    <t>net of tax</t>
  </si>
  <si>
    <t>Other comprehensive income for the year,</t>
  </si>
  <si>
    <t>Earnings per share - owners of the Company</t>
  </si>
  <si>
    <t>Basic earnings per share</t>
  </si>
  <si>
    <t>Opening balance at 1 January 2019</t>
  </si>
  <si>
    <t>Closing balance as 31 December 2019</t>
  </si>
  <si>
    <t>Opening balance at 1 January 2020</t>
  </si>
  <si>
    <t>Closing balance at 31 December 2020</t>
  </si>
  <si>
    <t>Legal reserve</t>
  </si>
  <si>
    <t>Ordinary shares issued</t>
  </si>
  <si>
    <t>Closing balance at 31 December 2019</t>
  </si>
  <si>
    <t xml:space="preserve">Legal reserve </t>
  </si>
  <si>
    <t>Reversal depreciation of right-of-use assets</t>
  </si>
  <si>
    <t>18, 29</t>
  </si>
  <si>
    <t>Proceeds from disposal of financial assets (fixed deposit)</t>
  </si>
  <si>
    <t xml:space="preserve">   measured at amortised cost</t>
  </si>
  <si>
    <t>Payment for purchases of financial assets (fixed deposit)</t>
  </si>
  <si>
    <t>Exchange gains (losses) on cash and cash equivalents</t>
  </si>
  <si>
    <t>Cash and cash equivalents at the end of the year</t>
  </si>
  <si>
    <t xml:space="preserve">(Decrease) increase in accounts payable from </t>
  </si>
  <si>
    <t>Decrease in accounts payable from intangible assets purchased</t>
  </si>
  <si>
    <t>Lease modifications and reassessments</t>
  </si>
  <si>
    <t xml:space="preserve">Financial assets (fixed deposits) measured </t>
  </si>
  <si>
    <t>Trade and other receivables</t>
  </si>
  <si>
    <t>Property, plant and equipment</t>
  </si>
  <si>
    <t>6.12, 29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</si>
</sst>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3" formatCode="_-* #,##0.00_-;\-* #,##0.00_-;_-* &quot;-&quot;??_-;_-@_-"/>
    <numFmt numFmtId="164" formatCode="_-&quot;฿&quot;* #,##0.00_-;\-&quot;฿&quot;* #,##0.00_-;_-&quot;฿&quot;* &quot;-&quot;??_-;_-@_-"/>
    <numFmt numFmtId="165" formatCode="&quot;$&quot;#,##0_);[Red]\(&quot;$&quot;#,##0\)"/>
    <numFmt numFmtId="166" formatCode="_(* #,##0.00_);_(* \(#,##0.00\);_(* &quot;-&quot;??_);_(@_)"/>
    <numFmt numFmtId="167" formatCode="#,##0;\(#,##0\);&quot;-&quot;;@"/>
    <numFmt numFmtId="168" formatCode="#,##0;\(#,##0\)"/>
    <numFmt numFmtId="169" formatCode="_(* #,##0_);_(* \(#,##0\);_(* &quot;-&quot;\ \ _)\ \ \ \ \ ;_(@_)"/>
    <numFmt numFmtId="170" formatCode="_-* #,##0_-;\-* #,##0_-;_-* &quot;-&quot;??_-;_-@_-"/>
    <numFmt numFmtId="171" formatCode="#,##0.00;\(#,##0.00\);&quot;-&quot;;@"/>
    <numFmt numFmtId="172" formatCode="_-* #,##0.00\ &quot;€&quot;_-;\-* #,##0.00\ &quot;€&quot;_-;_-* &quot;-&quot;??\ &quot;€&quot;_-;_-@_-"/>
    <numFmt numFmtId="173" formatCode="_-* #,##0.00\ _€_-;\-* #,##0.00\ _€_-;_-* &quot;-&quot;??\ _€_-;_-@_-"/>
  </numFmts>
  <fonts count="27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6"/>
      <color theme="1"/>
      <name val="AngsanaUPC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BrowalliaUPC"/>
      <family val="2"/>
      <charset val="222"/>
    </font>
    <font>
      <sz val="11"/>
      <color indexed="8"/>
      <name val="Tahoma"/>
      <family val="2"/>
    </font>
    <font>
      <sz val="10"/>
      <color theme="1"/>
      <name val="Arial Unicode MS"/>
      <family val="2"/>
    </font>
    <font>
      <sz val="11"/>
      <color theme="1"/>
      <name val="Calibri"/>
      <family val="2"/>
      <charset val="222"/>
      <scheme val="minor"/>
    </font>
    <font>
      <u/>
      <sz val="9"/>
      <color theme="10"/>
      <name val="Arial"/>
      <family val="2"/>
    </font>
    <font>
      <u/>
      <sz val="10"/>
      <color theme="10"/>
      <name val="Arial"/>
      <family val="2"/>
    </font>
    <font>
      <u/>
      <sz val="10"/>
      <color rgb="FF0000FF"/>
      <name val="Georgia"/>
      <family val="1"/>
    </font>
    <font>
      <i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0"/>
      <color theme="1"/>
      <name val="Arial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97">
    <xf numFmtId="0" fontId="0" fillId="0" borderId="0"/>
    <xf numFmtId="0" fontId="4" fillId="0" borderId="0" applyFont="0" applyAlignment="0">
      <alignment horizontal="center"/>
    </xf>
    <xf numFmtId="166" fontId="8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9" fillId="0" borderId="0"/>
    <xf numFmtId="0" fontId="4" fillId="0" borderId="0" applyFont="0" applyAlignment="0">
      <alignment horizontal="center"/>
    </xf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 applyFont="0" applyAlignment="0">
      <alignment horizontal="center"/>
    </xf>
    <xf numFmtId="43" fontId="8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9" fillId="0" borderId="0"/>
    <xf numFmtId="0" fontId="11" fillId="0" borderId="0"/>
    <xf numFmtId="43" fontId="9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0" fontId="12" fillId="0" borderId="0">
      <protection locked="0"/>
    </xf>
    <xf numFmtId="0" fontId="11" fillId="0" borderId="0"/>
    <xf numFmtId="9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3" fillId="0" borderId="0"/>
    <xf numFmtId="0" fontId="12" fillId="0" borderId="0"/>
    <xf numFmtId="0" fontId="20" fillId="0" borderId="0" applyNumberFormat="0" applyFill="0" applyBorder="0" applyAlignment="0">
      <alignment vertical="top"/>
      <protection locked="0"/>
    </xf>
    <xf numFmtId="0" fontId="20" fillId="0" borderId="0" applyNumberFormat="0" applyFill="0" applyBorder="0" applyAlignment="0" applyProtection="0"/>
    <xf numFmtId="0" fontId="12" fillId="0" borderId="0">
      <protection locked="0"/>
    </xf>
    <xf numFmtId="164" fontId="11" fillId="0" borderId="0" applyFont="0" applyFill="0" applyBorder="0" applyAlignment="0" applyProtection="0"/>
    <xf numFmtId="165" fontId="14" fillId="0" borderId="0" applyFont="0" applyFill="0" applyBorder="0" applyAlignment="0" applyProtection="0"/>
    <xf numFmtId="40" fontId="9" fillId="0" borderId="0"/>
    <xf numFmtId="170" fontId="11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0" fontId="11" fillId="0" borderId="0"/>
    <xf numFmtId="0" fontId="13" fillId="0" borderId="0"/>
    <xf numFmtId="0" fontId="4" fillId="0" borderId="0" applyFont="0" applyAlignment="0">
      <alignment horizontal="center"/>
    </xf>
    <xf numFmtId="0" fontId="16" fillId="0" borderId="0"/>
    <xf numFmtId="43" fontId="11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12" fillId="0" borderId="0"/>
    <xf numFmtId="0" fontId="8" fillId="0" borderId="0"/>
    <xf numFmtId="9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7" fillId="0" borderId="0"/>
    <xf numFmtId="0" fontId="3" fillId="0" borderId="0"/>
    <xf numFmtId="0" fontId="12" fillId="0" borderId="0"/>
    <xf numFmtId="43" fontId="1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 applyNumberFormat="0" applyFill="0" applyBorder="0" applyAlignment="0" applyProtection="0">
      <protection locked="0"/>
    </xf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9" fillId="0" borderId="0"/>
    <xf numFmtId="0" fontId="12" fillId="0" borderId="0"/>
    <xf numFmtId="0" fontId="25" fillId="0" borderId="0" applyNumberFormat="0" applyFill="0" applyBorder="0" applyAlignment="0">
      <alignment vertical="top"/>
      <protection locked="0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2" fillId="0" borderId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43" fontId="26" fillId="0" borderId="0" applyFont="0" applyFill="0" applyBorder="0" applyAlignment="0" applyProtection="0"/>
  </cellStyleXfs>
  <cellXfs count="142">
    <xf numFmtId="0" fontId="0" fillId="0" borderId="0" xfId="0"/>
    <xf numFmtId="167" fontId="6" fillId="0" borderId="4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168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7" fontId="5" fillId="0" borderId="0" xfId="0" quotePrefix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7" fontId="5" fillId="0" borderId="0" xfId="0" quotePrefix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7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167" fontId="6" fillId="0" borderId="3" xfId="0" applyNumberFormat="1" applyFont="1" applyFill="1" applyBorder="1" applyAlignment="1">
      <alignment horizontal="right" vertical="center"/>
    </xf>
    <xf numFmtId="171" fontId="6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left" vertical="center"/>
    </xf>
    <xf numFmtId="168" fontId="5" fillId="0" borderId="0" xfId="0" quotePrefix="1" applyNumberFormat="1" applyFont="1" applyFill="1" applyAlignment="1">
      <alignment horizontal="left" vertical="center"/>
    </xf>
    <xf numFmtId="168" fontId="5" fillId="0" borderId="3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168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Alignment="1">
      <alignment vertical="center"/>
    </xf>
    <xf numFmtId="167" fontId="6" fillId="0" borderId="3" xfId="0" applyNumberFormat="1" applyFont="1" applyFill="1" applyBorder="1" applyAlignment="1">
      <alignment vertical="center"/>
    </xf>
    <xf numFmtId="167" fontId="5" fillId="0" borderId="3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5" fillId="0" borderId="0" xfId="0" quotePrefix="1" applyFont="1" applyFill="1" applyAlignment="1">
      <alignment vertical="center"/>
    </xf>
    <xf numFmtId="0" fontId="5" fillId="0" borderId="0" xfId="0" quotePrefix="1" applyFont="1" applyFill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7" fontId="6" fillId="0" borderId="4" xfId="0" applyNumberFormat="1" applyFont="1" applyFill="1" applyBorder="1" applyAlignment="1">
      <alignment vertical="center"/>
    </xf>
    <xf numFmtId="166" fontId="6" fillId="0" borderId="3" xfId="2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169" fontId="5" fillId="0" borderId="0" xfId="0" applyNumberFormat="1" applyFont="1" applyFill="1" applyBorder="1" applyAlignment="1" applyProtection="1">
      <alignment vertical="center"/>
      <protection locked="0"/>
    </xf>
    <xf numFmtId="167" fontId="5" fillId="0" borderId="0" xfId="0" applyNumberFormat="1" applyFont="1" applyFill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7" fontId="6" fillId="0" borderId="0" xfId="0" quotePrefix="1" applyNumberFormat="1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 wrapText="1"/>
    </xf>
    <xf numFmtId="168" fontId="6" fillId="0" borderId="0" xfId="0" applyNumberFormat="1" applyFont="1" applyFill="1" applyAlignment="1">
      <alignment horizontal="center" vertical="center"/>
    </xf>
    <xf numFmtId="0" fontId="6" fillId="0" borderId="0" xfId="7" applyFont="1" applyFill="1" applyAlignment="1">
      <alignment vertical="center"/>
    </xf>
    <xf numFmtId="0" fontId="6" fillId="0" borderId="0" xfId="0" quotePrefix="1" applyFont="1" applyFill="1" applyAlignment="1">
      <alignment vertical="center"/>
    </xf>
    <xf numFmtId="167" fontId="6" fillId="0" borderId="3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168" fontId="6" fillId="0" borderId="0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quotePrefix="1" applyNumberFormat="1" applyFont="1" applyFill="1" applyBorder="1" applyAlignment="1">
      <alignment horizontal="right" vertical="center"/>
    </xf>
    <xf numFmtId="168" fontId="6" fillId="0" borderId="0" xfId="0" quotePrefix="1" applyNumberFormat="1" applyFont="1" applyFill="1" applyAlignment="1">
      <alignment horizontal="left" vertical="center"/>
    </xf>
    <xf numFmtId="168" fontId="6" fillId="0" borderId="0" xfId="0" quotePrefix="1" applyNumberFormat="1" applyFont="1" applyFill="1" applyAlignment="1">
      <alignment horizontal="center" vertical="center"/>
    </xf>
    <xf numFmtId="43" fontId="6" fillId="0" borderId="0" xfId="0" applyNumberFormat="1" applyFont="1" applyFill="1" applyAlignment="1">
      <alignment horizontal="right" vertical="center"/>
    </xf>
    <xf numFmtId="0" fontId="5" fillId="0" borderId="0" xfId="1" applyFont="1" applyFill="1" applyAlignment="1">
      <alignment vertical="center"/>
    </xf>
    <xf numFmtId="167" fontId="6" fillId="0" borderId="0" xfId="0" quotePrefix="1" applyNumberFormat="1" applyFont="1" applyFill="1" applyBorder="1" applyAlignment="1">
      <alignment vertical="center"/>
    </xf>
    <xf numFmtId="167" fontId="6" fillId="0" borderId="4" xfId="0" quotePrefix="1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171" fontId="6" fillId="0" borderId="4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169" fontId="23" fillId="0" borderId="0" xfId="0" applyNumberFormat="1" applyFont="1" applyFill="1" applyBorder="1" applyAlignment="1" applyProtection="1">
      <alignment vertical="center"/>
      <protection locked="0"/>
    </xf>
    <xf numFmtId="167" fontId="23" fillId="0" borderId="2" xfId="0" applyNumberFormat="1" applyFont="1" applyFill="1" applyBorder="1" applyAlignment="1">
      <alignment vertical="center"/>
    </xf>
    <xf numFmtId="169" fontId="23" fillId="0" borderId="0" xfId="0" applyNumberFormat="1" applyFont="1" applyFill="1" applyBorder="1" applyAlignment="1" applyProtection="1">
      <alignment horizontal="center" vertical="center"/>
      <protection locked="0"/>
    </xf>
    <xf numFmtId="167" fontId="23" fillId="0" borderId="0" xfId="0" applyNumberFormat="1" applyFont="1" applyFill="1" applyBorder="1" applyAlignment="1">
      <alignment vertical="center"/>
    </xf>
    <xf numFmtId="167" fontId="23" fillId="0" borderId="0" xfId="0" applyNumberFormat="1" applyFont="1" applyFill="1" applyBorder="1" applyAlignment="1">
      <alignment horizontal="center" vertical="center"/>
    </xf>
    <xf numFmtId="167" fontId="23" fillId="0" borderId="0" xfId="0" applyNumberFormat="1" applyFont="1" applyFill="1" applyAlignment="1">
      <alignment horizontal="right" vertical="center"/>
    </xf>
    <xf numFmtId="167" fontId="23" fillId="0" borderId="0" xfId="0" applyNumberFormat="1" applyFont="1" applyFill="1" applyAlignment="1">
      <alignment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3" xfId="0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4" applyNumberFormat="1" applyFont="1" applyFill="1" applyAlignment="1">
      <alignment horizontal="left" vertical="center"/>
    </xf>
    <xf numFmtId="167" fontId="22" fillId="0" borderId="3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horizontal="right" vertical="center"/>
    </xf>
    <xf numFmtId="15" fontId="22" fillId="0" borderId="0" xfId="6" quotePrefix="1" applyNumberFormat="1" applyFont="1" applyFill="1" applyBorder="1" applyAlignment="1">
      <alignment vertical="center"/>
    </xf>
    <xf numFmtId="15" fontId="23" fillId="0" borderId="0" xfId="4" quotePrefix="1" applyNumberFormat="1" applyFont="1" applyFill="1" applyBorder="1" applyAlignment="1">
      <alignment vertical="center"/>
    </xf>
    <xf numFmtId="0" fontId="22" fillId="0" borderId="0" xfId="1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167" fontId="22" fillId="0" borderId="0" xfId="0" quotePrefix="1" applyNumberFormat="1" applyFont="1" applyFill="1" applyBorder="1" applyAlignment="1">
      <alignment horizontal="center" vertical="center"/>
    </xf>
    <xf numFmtId="167" fontId="22" fillId="0" borderId="4" xfId="0" applyNumberFormat="1" applyFont="1" applyFill="1" applyBorder="1" applyAlignment="1">
      <alignment vertical="center"/>
    </xf>
    <xf numFmtId="43" fontId="22" fillId="0" borderId="0" xfId="0" applyNumberFormat="1" applyFont="1" applyFill="1" applyAlignment="1">
      <alignment vertical="center"/>
    </xf>
    <xf numFmtId="167" fontId="23" fillId="0" borderId="0" xfId="1" applyNumberFormat="1" applyFont="1" applyFill="1" applyBorder="1" applyAlignment="1">
      <alignment horizontal="right" vertical="center"/>
    </xf>
    <xf numFmtId="167" fontId="23" fillId="0" borderId="0" xfId="1" applyNumberFormat="1" applyFont="1" applyFill="1" applyAlignment="1">
      <alignment horizontal="right" vertical="center"/>
    </xf>
    <xf numFmtId="0" fontId="22" fillId="0" borderId="0" xfId="14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7" fontId="6" fillId="0" borderId="0" xfId="2" applyNumberFormat="1" applyFont="1" applyFill="1" applyAlignment="1">
      <alignment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0" borderId="0" xfId="0" applyNumberFormat="1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right" vertical="center"/>
    </xf>
    <xf numFmtId="167" fontId="6" fillId="2" borderId="0" xfId="0" applyNumberFormat="1" applyFont="1" applyFill="1" applyBorder="1" applyAlignment="1">
      <alignment horizontal="right" vertical="center"/>
    </xf>
    <xf numFmtId="167" fontId="6" fillId="2" borderId="3" xfId="0" applyNumberFormat="1" applyFont="1" applyFill="1" applyBorder="1" applyAlignment="1">
      <alignment horizontal="right" vertical="center"/>
    </xf>
    <xf numFmtId="167" fontId="6" fillId="2" borderId="4" xfId="0" applyNumberFormat="1" applyFont="1" applyFill="1" applyBorder="1" applyAlignment="1">
      <alignment horizontal="right" vertical="center"/>
    </xf>
    <xf numFmtId="167" fontId="5" fillId="2" borderId="0" xfId="0" applyNumberFormat="1" applyFont="1" applyFill="1" applyBorder="1" applyAlignment="1">
      <alignment horizontal="right" vertical="center"/>
    </xf>
    <xf numFmtId="167" fontId="6" fillId="2" borderId="0" xfId="0" applyNumberFormat="1" applyFont="1" applyFill="1" applyAlignment="1">
      <alignment vertical="center"/>
    </xf>
    <xf numFmtId="167" fontId="6" fillId="2" borderId="3" xfId="0" applyNumberFormat="1" applyFont="1" applyFill="1" applyBorder="1" applyAlignment="1">
      <alignment vertical="center"/>
    </xf>
    <xf numFmtId="167" fontId="6" fillId="2" borderId="0" xfId="0" applyNumberFormat="1" applyFont="1" applyFill="1" applyBorder="1" applyAlignment="1">
      <alignment vertical="center"/>
    </xf>
    <xf numFmtId="167" fontId="6" fillId="2" borderId="4" xfId="0" applyNumberFormat="1" applyFont="1" applyFill="1" applyBorder="1" applyAlignment="1">
      <alignment vertical="center"/>
    </xf>
    <xf numFmtId="167" fontId="6" fillId="2" borderId="0" xfId="0" quotePrefix="1" applyNumberFormat="1" applyFont="1" applyFill="1" applyBorder="1" applyAlignment="1">
      <alignment vertical="center"/>
    </xf>
    <xf numFmtId="167" fontId="6" fillId="2" borderId="4" xfId="0" quotePrefix="1" applyNumberFormat="1" applyFont="1" applyFill="1" applyBorder="1" applyAlignment="1">
      <alignment vertical="center"/>
    </xf>
    <xf numFmtId="171" fontId="6" fillId="2" borderId="4" xfId="0" applyNumberFormat="1" applyFont="1" applyFill="1" applyBorder="1" applyAlignment="1">
      <alignment vertical="center"/>
    </xf>
    <xf numFmtId="167" fontId="22" fillId="2" borderId="0" xfId="0" applyNumberFormat="1" applyFont="1" applyFill="1" applyBorder="1" applyAlignment="1">
      <alignment vertical="center"/>
    </xf>
    <xf numFmtId="167" fontId="22" fillId="2" borderId="3" xfId="0" applyNumberFormat="1" applyFont="1" applyFill="1" applyBorder="1" applyAlignment="1">
      <alignment vertical="center"/>
    </xf>
    <xf numFmtId="167" fontId="22" fillId="2" borderId="0" xfId="0" quotePrefix="1" applyNumberFormat="1" applyFont="1" applyFill="1" applyBorder="1" applyAlignment="1">
      <alignment horizontal="center" vertical="center"/>
    </xf>
    <xf numFmtId="167" fontId="22" fillId="2" borderId="4" xfId="0" applyNumberFormat="1" applyFont="1" applyFill="1" applyBorder="1" applyAlignment="1">
      <alignment vertical="center"/>
    </xf>
    <xf numFmtId="167" fontId="22" fillId="2" borderId="0" xfId="0" applyNumberFormat="1" applyFont="1" applyFill="1" applyBorder="1" applyAlignment="1">
      <alignment horizontal="right" vertical="center"/>
    </xf>
    <xf numFmtId="167" fontId="6" fillId="2" borderId="0" xfId="0" quotePrefix="1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0" xfId="2" applyNumberFormat="1" applyFont="1" applyFill="1" applyBorder="1" applyAlignment="1">
      <alignment horizontal="right" vertical="center"/>
    </xf>
    <xf numFmtId="167" fontId="6" fillId="2" borderId="0" xfId="0" quotePrefix="1" applyNumberFormat="1" applyFont="1" applyFill="1" applyBorder="1" applyAlignment="1">
      <alignment horizontal="right" vertical="center"/>
    </xf>
    <xf numFmtId="167" fontId="6" fillId="2" borderId="0" xfId="0" applyNumberFormat="1" applyFont="1" applyFill="1" applyBorder="1" applyAlignment="1">
      <alignment horizontal="right" vertical="center" wrapText="1"/>
    </xf>
    <xf numFmtId="167" fontId="6" fillId="2" borderId="3" xfId="0" applyNumberFormat="1" applyFont="1" applyFill="1" applyBorder="1" applyAlignment="1">
      <alignment horizontal="right" vertical="center" wrapText="1"/>
    </xf>
    <xf numFmtId="167" fontId="6" fillId="2" borderId="3" xfId="93" applyNumberFormat="1" applyFont="1" applyFill="1" applyBorder="1" applyAlignment="1">
      <alignment horizontal="right" vertical="center"/>
    </xf>
    <xf numFmtId="0" fontId="22" fillId="0" borderId="0" xfId="4" applyNumberFormat="1" applyFont="1" applyFill="1" applyAlignment="1">
      <alignment horizontal="left" vertical="center"/>
    </xf>
    <xf numFmtId="167" fontId="5" fillId="2" borderId="0" xfId="0" quotePrefix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23" fillId="0" borderId="3" xfId="0" applyNumberFormat="1" applyFont="1" applyFill="1" applyBorder="1" applyAlignment="1">
      <alignment horizontal="center" vertical="center"/>
    </xf>
    <xf numFmtId="167" fontId="2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5" fillId="0" borderId="0" xfId="0" quotePrefix="1" applyNumberFormat="1" applyFont="1" applyFill="1" applyAlignment="1">
      <alignment horizontal="center" vertical="center"/>
    </xf>
    <xf numFmtId="167" fontId="23" fillId="0" borderId="3" xfId="0" applyNumberFormat="1" applyFont="1" applyFill="1" applyBorder="1" applyAlignment="1">
      <alignment horizontal="center" vertical="center"/>
    </xf>
    <xf numFmtId="167" fontId="23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</cellXfs>
  <cellStyles count="97">
    <cellStyle name="Comma" xfId="2" builtinId="3"/>
    <cellStyle name="Comma 10" xfId="67" xr:uid="{00000000-0005-0000-0000-000001000000}"/>
    <cellStyle name="Comma 10 2" xfId="44" xr:uid="{00000000-0005-0000-0000-000002000000}"/>
    <cellStyle name="Comma 10 2 2" xfId="72" xr:uid="{00000000-0005-0000-0000-000003000000}"/>
    <cellStyle name="Comma 10 3" xfId="82" xr:uid="{00000000-0005-0000-0000-000004000000}"/>
    <cellStyle name="Comma 11" xfId="15" xr:uid="{00000000-0005-0000-0000-000005000000}"/>
    <cellStyle name="Comma 12" xfId="69" xr:uid="{00000000-0005-0000-0000-000006000000}"/>
    <cellStyle name="Comma 2" xfId="13" xr:uid="{00000000-0005-0000-0000-000007000000}"/>
    <cellStyle name="Comma 2 2" xfId="27" xr:uid="{00000000-0005-0000-0000-000008000000}"/>
    <cellStyle name="Comma 2 2 15" xfId="20" xr:uid="{00000000-0005-0000-0000-000009000000}"/>
    <cellStyle name="Comma 2 3" xfId="16" xr:uid="{00000000-0005-0000-0000-00000A000000}"/>
    <cellStyle name="Comma 25 10" xfId="83" xr:uid="{00000000-0005-0000-0000-00000B000000}"/>
    <cellStyle name="Comma 3" xfId="28" xr:uid="{00000000-0005-0000-0000-00000C000000}"/>
    <cellStyle name="Comma 3 2" xfId="35" xr:uid="{00000000-0005-0000-0000-00000D000000}"/>
    <cellStyle name="Comma 3 3" xfId="62" xr:uid="{00000000-0005-0000-0000-00000E000000}"/>
    <cellStyle name="Comma 3 3 2" xfId="80" xr:uid="{00000000-0005-0000-0000-00000F000000}"/>
    <cellStyle name="Comma 3 4" xfId="70" xr:uid="{00000000-0005-0000-0000-000010000000}"/>
    <cellStyle name="Comma 4" xfId="34" xr:uid="{00000000-0005-0000-0000-000011000000}"/>
    <cellStyle name="Comma 4 2" xfId="57" xr:uid="{00000000-0005-0000-0000-000012000000}"/>
    <cellStyle name="Comma 4 2 2" xfId="77" xr:uid="{00000000-0005-0000-0000-000013000000}"/>
    <cellStyle name="Comma 4 3" xfId="94" xr:uid="{B7B3C19D-45ED-41D3-A418-8B8B9AECA453}"/>
    <cellStyle name="Comma 5" xfId="39" xr:uid="{00000000-0005-0000-0000-000014000000}"/>
    <cellStyle name="Comma 5 2" xfId="71" xr:uid="{00000000-0005-0000-0000-000015000000}"/>
    <cellStyle name="Comma 6" xfId="53" xr:uid="{00000000-0005-0000-0000-000016000000}"/>
    <cellStyle name="Comma 6 2" xfId="22" xr:uid="{00000000-0005-0000-0000-000017000000}"/>
    <cellStyle name="Comma 6 3" xfId="73" xr:uid="{00000000-0005-0000-0000-000018000000}"/>
    <cellStyle name="Comma 6 4" xfId="96" xr:uid="{38F25ABF-186C-4144-ACC4-628DAF9DC4A4}"/>
    <cellStyle name="Comma 7" xfId="17" xr:uid="{00000000-0005-0000-0000-000019000000}"/>
    <cellStyle name="Comma 7 2" xfId="3" xr:uid="{00000000-0005-0000-0000-00001A000000}"/>
    <cellStyle name="Comma 7 3" xfId="37" xr:uid="{00000000-0005-0000-0000-00001B000000}"/>
    <cellStyle name="Comma 8" xfId="55" xr:uid="{00000000-0005-0000-0000-00001C000000}"/>
    <cellStyle name="Comma 8 2" xfId="75" xr:uid="{00000000-0005-0000-0000-00001D000000}"/>
    <cellStyle name="Comma 9" xfId="54" xr:uid="{00000000-0005-0000-0000-00001E000000}"/>
    <cellStyle name="Comma 9 2" xfId="74" xr:uid="{00000000-0005-0000-0000-00001F000000}"/>
    <cellStyle name="Currency 2" xfId="26" xr:uid="{00000000-0005-0000-0000-000020000000}"/>
    <cellStyle name="Followed Hyperlink" xfId="32" xr:uid="{00000000-0005-0000-0000-000021000000}"/>
    <cellStyle name="Followed Hyperlink 2" xfId="87" xr:uid="{BA7CB4AE-E2B2-4574-BE5A-67C3905EBF08}"/>
    <cellStyle name="Hyperlink" xfId="31" builtinId="8" customBuiltin="1"/>
    <cellStyle name="Hyperlink 2" xfId="63" xr:uid="{00000000-0005-0000-0000-000023000000}"/>
    <cellStyle name="Hyperlink 3" xfId="64" xr:uid="{00000000-0005-0000-0000-000024000000}"/>
    <cellStyle name="Hyperlink 3 2" xfId="88" xr:uid="{0D08B839-0801-4FFB-A5AB-591E9D7C2821}"/>
    <cellStyle name="Hyperlink 4" xfId="68" xr:uid="{00000000-0005-0000-0000-000025000000}"/>
    <cellStyle name="Hyperlink 5" xfId="86" xr:uid="{A047A558-5466-4ACF-A34F-1CE97C13FCAB}"/>
    <cellStyle name="Normal" xfId="0" builtinId="0"/>
    <cellStyle name="Normal 10" xfId="49" xr:uid="{00000000-0005-0000-0000-000027000000}"/>
    <cellStyle name="Normal 10 10 7 7" xfId="58" xr:uid="{00000000-0005-0000-0000-000028000000}"/>
    <cellStyle name="Normal 10 10 7 7 2" xfId="78" xr:uid="{00000000-0005-0000-0000-000029000000}"/>
    <cellStyle name="Normal 11" xfId="33" xr:uid="{00000000-0005-0000-0000-00002A000000}"/>
    <cellStyle name="Normal 11 3" xfId="50" xr:uid="{00000000-0005-0000-0000-00002B000000}"/>
    <cellStyle name="Normal 12 6" xfId="45" xr:uid="{00000000-0005-0000-0000-00002C000000}"/>
    <cellStyle name="Normal 141" xfId="95" xr:uid="{F01C876F-7872-456D-8245-09B463BAF90E}"/>
    <cellStyle name="Normal 169" xfId="43" xr:uid="{00000000-0005-0000-0000-00002D000000}"/>
    <cellStyle name="Normal 2" xfId="24" xr:uid="{00000000-0005-0000-0000-00002E000000}"/>
    <cellStyle name="Normal 2 11 3" xfId="41" xr:uid="{00000000-0005-0000-0000-00002F000000}"/>
    <cellStyle name="Normal 2 2" xfId="19" xr:uid="{00000000-0005-0000-0000-000030000000}"/>
    <cellStyle name="Normal 3" xfId="29" xr:uid="{00000000-0005-0000-0000-000031000000}"/>
    <cellStyle name="Normal 3 2" xfId="30" xr:uid="{00000000-0005-0000-0000-000032000000}"/>
    <cellStyle name="Normal 3 2 2" xfId="85" xr:uid="{00000000-0005-0000-0000-000033000000}"/>
    <cellStyle name="Normal 3 2 3" xfId="48" xr:uid="{00000000-0005-0000-0000-000034000000}"/>
    <cellStyle name="Normal 3 3" xfId="14" xr:uid="{00000000-0005-0000-0000-000035000000}"/>
    <cellStyle name="Normal 3 3 2" xfId="92" xr:uid="{F692A0A4-DECA-4260-93ED-DFC7AE6EDC95}"/>
    <cellStyle name="Normal 3 4" xfId="56" xr:uid="{00000000-0005-0000-0000-000036000000}"/>
    <cellStyle name="Normal 3 4 2" xfId="76" xr:uid="{00000000-0005-0000-0000-000037000000}"/>
    <cellStyle name="Normal 3_CF MNR Q1 10" xfId="8" xr:uid="{00000000-0005-0000-0000-000038000000}"/>
    <cellStyle name="Normal 36" xfId="47" xr:uid="{00000000-0005-0000-0000-000039000000}"/>
    <cellStyle name="Normal 4" xfId="18" xr:uid="{00000000-0005-0000-0000-00003A000000}"/>
    <cellStyle name="Normal 4 2" xfId="65" xr:uid="{00000000-0005-0000-0000-00003B000000}"/>
    <cellStyle name="Normal 4 2 2" xfId="81" xr:uid="{00000000-0005-0000-0000-00003C000000}"/>
    <cellStyle name="Normal 4 3" xfId="89" xr:uid="{D49C8FBB-C440-4D01-B7DB-581106357791}"/>
    <cellStyle name="Normal 4 5" xfId="4" xr:uid="{00000000-0005-0000-0000-00003D000000}"/>
    <cellStyle name="Normal 5" xfId="11" xr:uid="{00000000-0005-0000-0000-00003E000000}"/>
    <cellStyle name="Normal 5 2" xfId="60" xr:uid="{00000000-0005-0000-0000-00003F000000}"/>
    <cellStyle name="Normal 5 2 2" xfId="79" xr:uid="{00000000-0005-0000-0000-000040000000}"/>
    <cellStyle name="Normal 5 2 2 13" xfId="84" xr:uid="{00000000-0005-0000-0000-000041000000}"/>
    <cellStyle name="Normal 5 3" xfId="36" xr:uid="{00000000-0005-0000-0000-000042000000}"/>
    <cellStyle name="Normal 5 4" xfId="90" xr:uid="{621B5C74-A10D-4CB9-A329-7DD9469DFCF2}"/>
    <cellStyle name="Normal 5 8" xfId="9" xr:uid="{00000000-0005-0000-0000-000043000000}"/>
    <cellStyle name="Normal 6" xfId="61" xr:uid="{00000000-0005-0000-0000-000044000000}"/>
    <cellStyle name="Normal 6 2" xfId="7" xr:uid="{00000000-0005-0000-0000-000045000000}"/>
    <cellStyle name="Normal 6 2 7" xfId="10" xr:uid="{00000000-0005-0000-0000-000046000000}"/>
    <cellStyle name="Normal 6 3" xfId="91" xr:uid="{56B416DE-1957-4F9B-93DB-3C36BA504FD7}"/>
    <cellStyle name="Normal 63" xfId="46" xr:uid="{00000000-0005-0000-0000-000047000000}"/>
    <cellStyle name="Normal 7" xfId="12" xr:uid="{00000000-0005-0000-0000-000048000000}"/>
    <cellStyle name="Normal 7 2" xfId="40" xr:uid="{00000000-0005-0000-0000-000049000000}"/>
    <cellStyle name="Normal 7 3" xfId="59" xr:uid="{00000000-0005-0000-0000-00004A000000}"/>
    <cellStyle name="Normal 7 4" xfId="38" xr:uid="{00000000-0005-0000-0000-00004B000000}"/>
    <cellStyle name="Normal 7 5" xfId="93" xr:uid="{B7970E7F-71B8-46B3-A0D2-7BFC9EFC9D32}"/>
    <cellStyle name="Normal 74 2 2" xfId="51" xr:uid="{00000000-0005-0000-0000-00004C000000}"/>
    <cellStyle name="Normal 77" xfId="21" xr:uid="{00000000-0005-0000-0000-00004D000000}"/>
    <cellStyle name="Normal 8" xfId="1" xr:uid="{00000000-0005-0000-0000-00004E000000}"/>
    <cellStyle name="Normal 8 3 5" xfId="5" xr:uid="{00000000-0005-0000-0000-00004F000000}"/>
    <cellStyle name="Normal 8 8 2 2" xfId="42" xr:uid="{00000000-0005-0000-0000-000050000000}"/>
    <cellStyle name="Normal 9" xfId="23" xr:uid="{00000000-0005-0000-0000-000051000000}"/>
    <cellStyle name="Normal_Akara_June Eng09" xfId="6" xr:uid="{00000000-0005-0000-0000-000052000000}"/>
    <cellStyle name="Percent 10" xfId="52" xr:uid="{00000000-0005-0000-0000-000053000000}"/>
    <cellStyle name="Percent 2" xfId="25" xr:uid="{00000000-0005-0000-0000-000054000000}"/>
    <cellStyle name="Percent 3" xfId="66" xr:uid="{00000000-0005-0000-0000-000055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5"/>
  <sheetViews>
    <sheetView topLeftCell="A97" zoomScaleNormal="100" zoomScaleSheetLayoutView="100" workbookViewId="0">
      <selection activeCell="D109" sqref="D109"/>
    </sheetView>
  </sheetViews>
  <sheetFormatPr defaultColWidth="9.42578125" defaultRowHeight="16.5" customHeight="1"/>
  <cols>
    <col min="1" max="3" width="1.5703125" style="25" customWidth="1"/>
    <col min="4" max="4" width="31.7109375" style="25" customWidth="1"/>
    <col min="5" max="5" width="5.5703125" style="25" customWidth="1"/>
    <col min="6" max="6" width="0.5703125" style="25" customWidth="1"/>
    <col min="7" max="7" width="12.5703125" style="25" customWidth="1"/>
    <col min="8" max="8" width="0.5703125" style="25" customWidth="1"/>
    <col min="9" max="9" width="12.5703125" style="25" customWidth="1"/>
    <col min="10" max="10" width="0.5703125" style="25" customWidth="1"/>
    <col min="11" max="11" width="12.5703125" style="25" customWidth="1"/>
    <col min="12" max="12" width="0.5703125" style="25" customWidth="1"/>
    <col min="13" max="13" width="12.5703125" style="25" customWidth="1"/>
    <col min="14" max="16384" width="9.42578125" style="25"/>
  </cols>
  <sheetData>
    <row r="1" spans="1:13" ht="16.5" customHeight="1">
      <c r="A1" s="29" t="s">
        <v>117</v>
      </c>
      <c r="E1" s="130"/>
      <c r="G1" s="31"/>
      <c r="H1" s="31"/>
      <c r="I1" s="31"/>
      <c r="K1" s="31"/>
      <c r="L1" s="31"/>
      <c r="M1" s="31"/>
    </row>
    <row r="2" spans="1:13" ht="16.5" customHeight="1">
      <c r="A2" s="29" t="s">
        <v>0</v>
      </c>
      <c r="E2" s="130"/>
      <c r="G2" s="31"/>
      <c r="H2" s="31"/>
      <c r="I2" s="31"/>
      <c r="K2" s="31"/>
      <c r="L2" s="31"/>
      <c r="M2" s="31"/>
    </row>
    <row r="3" spans="1:13" ht="16.5" customHeight="1">
      <c r="A3" s="2" t="s">
        <v>163</v>
      </c>
      <c r="B3" s="22"/>
      <c r="C3" s="22"/>
      <c r="D3" s="22"/>
      <c r="E3" s="12"/>
      <c r="F3" s="22"/>
      <c r="G3" s="32"/>
      <c r="H3" s="32"/>
      <c r="I3" s="32"/>
      <c r="J3" s="22"/>
      <c r="K3" s="32"/>
      <c r="L3" s="32"/>
      <c r="M3" s="32"/>
    </row>
    <row r="4" spans="1:13" ht="16.5" customHeight="1">
      <c r="E4" s="130"/>
      <c r="G4" s="13"/>
      <c r="H4" s="14"/>
      <c r="I4" s="13"/>
      <c r="J4" s="4"/>
      <c r="K4" s="13"/>
      <c r="L4" s="14"/>
      <c r="M4" s="13"/>
    </row>
    <row r="5" spans="1:13" ht="16.5" customHeight="1">
      <c r="E5" s="130"/>
      <c r="G5" s="13"/>
      <c r="H5" s="14"/>
      <c r="I5" s="13"/>
      <c r="J5" s="4"/>
      <c r="K5" s="13"/>
      <c r="L5" s="14"/>
      <c r="M5" s="13"/>
    </row>
    <row r="6" spans="1:13" ht="16.5" customHeight="1">
      <c r="E6" s="130"/>
      <c r="G6" s="134" t="s">
        <v>40</v>
      </c>
      <c r="H6" s="134"/>
      <c r="I6" s="134"/>
      <c r="J6" s="29"/>
      <c r="K6" s="134" t="s">
        <v>57</v>
      </c>
      <c r="L6" s="134"/>
      <c r="M6" s="134"/>
    </row>
    <row r="7" spans="1:13" ht="16.5" customHeight="1">
      <c r="E7" s="130"/>
      <c r="G7" s="135" t="s">
        <v>135</v>
      </c>
      <c r="H7" s="135"/>
      <c r="I7" s="135"/>
      <c r="K7" s="135" t="s">
        <v>135</v>
      </c>
      <c r="L7" s="135"/>
      <c r="M7" s="135"/>
    </row>
    <row r="8" spans="1:13" ht="16.5" customHeight="1">
      <c r="A8" s="35"/>
      <c r="E8" s="7"/>
      <c r="F8" s="29"/>
      <c r="G8" s="6" t="s">
        <v>162</v>
      </c>
      <c r="H8" s="6"/>
      <c r="I8" s="6" t="s">
        <v>143</v>
      </c>
      <c r="J8" s="29"/>
      <c r="K8" s="6" t="s">
        <v>162</v>
      </c>
      <c r="L8" s="6"/>
      <c r="M8" s="6" t="s">
        <v>143</v>
      </c>
    </row>
    <row r="9" spans="1:13" ht="16.5" customHeight="1">
      <c r="A9" s="35"/>
      <c r="E9" s="97" t="s">
        <v>1</v>
      </c>
      <c r="F9" s="36"/>
      <c r="G9" s="33" t="s">
        <v>2</v>
      </c>
      <c r="H9" s="6"/>
      <c r="I9" s="33" t="s">
        <v>2</v>
      </c>
      <c r="J9" s="36"/>
      <c r="K9" s="33" t="s">
        <v>2</v>
      </c>
      <c r="L9" s="24"/>
      <c r="M9" s="33" t="s">
        <v>2</v>
      </c>
    </row>
    <row r="10" spans="1:13" ht="16.5" customHeight="1">
      <c r="E10" s="96"/>
      <c r="F10" s="36"/>
      <c r="G10" s="102"/>
      <c r="H10" s="6"/>
      <c r="I10" s="8"/>
      <c r="J10" s="36"/>
      <c r="K10" s="126"/>
      <c r="L10" s="8"/>
      <c r="M10" s="8"/>
    </row>
    <row r="11" spans="1:13" ht="16.5" customHeight="1">
      <c r="A11" s="9" t="s">
        <v>3</v>
      </c>
      <c r="E11" s="96"/>
      <c r="F11" s="36"/>
      <c r="G11" s="126"/>
      <c r="H11" s="6"/>
      <c r="I11" s="8"/>
      <c r="J11" s="37"/>
      <c r="K11" s="126"/>
      <c r="L11" s="8"/>
      <c r="M11" s="8"/>
    </row>
    <row r="12" spans="1:13" ht="16.5" customHeight="1">
      <c r="E12" s="130"/>
      <c r="G12" s="101"/>
      <c r="H12" s="14"/>
      <c r="I12" s="14"/>
      <c r="J12" s="4"/>
      <c r="K12" s="101"/>
      <c r="L12" s="14"/>
      <c r="M12" s="14"/>
    </row>
    <row r="13" spans="1:13" ht="16.5" customHeight="1">
      <c r="A13" s="9" t="s">
        <v>4</v>
      </c>
      <c r="E13" s="130"/>
      <c r="G13" s="101"/>
      <c r="H13" s="14"/>
      <c r="I13" s="14"/>
      <c r="J13" s="4"/>
      <c r="K13" s="101"/>
      <c r="L13" s="14"/>
      <c r="M13" s="14"/>
    </row>
    <row r="14" spans="1:13" ht="16.5" customHeight="1">
      <c r="A14" s="38"/>
      <c r="E14" s="130"/>
      <c r="G14" s="101"/>
      <c r="H14" s="14"/>
      <c r="I14" s="14"/>
      <c r="J14" s="4"/>
      <c r="K14" s="101"/>
      <c r="L14" s="14"/>
      <c r="M14" s="14"/>
    </row>
    <row r="15" spans="1:13" ht="16.5" customHeight="1">
      <c r="A15" s="25" t="s">
        <v>5</v>
      </c>
      <c r="E15" s="130">
        <v>11</v>
      </c>
      <c r="G15" s="102">
        <v>613654534</v>
      </c>
      <c r="H15" s="14"/>
      <c r="I15" s="13">
        <v>1234416297</v>
      </c>
      <c r="J15" s="13"/>
      <c r="K15" s="102">
        <v>415523283</v>
      </c>
      <c r="L15" s="13"/>
      <c r="M15" s="13">
        <v>1091584267</v>
      </c>
    </row>
    <row r="16" spans="1:13" ht="16.5" customHeight="1">
      <c r="A16" s="25" t="s">
        <v>27</v>
      </c>
      <c r="E16" s="130">
        <v>5.0999999999999996</v>
      </c>
      <c r="G16" s="102">
        <v>0</v>
      </c>
      <c r="H16" s="14"/>
      <c r="I16" s="13">
        <v>6088762</v>
      </c>
      <c r="J16" s="13"/>
      <c r="K16" s="102">
        <v>0</v>
      </c>
      <c r="L16" s="13"/>
      <c r="M16" s="13">
        <v>0</v>
      </c>
    </row>
    <row r="17" spans="1:13" ht="16.5" customHeight="1">
      <c r="A17" s="25" t="s">
        <v>259</v>
      </c>
      <c r="E17" s="130">
        <v>12</v>
      </c>
      <c r="G17" s="102">
        <v>841660045</v>
      </c>
      <c r="H17" s="14"/>
      <c r="I17" s="13">
        <v>726918668</v>
      </c>
      <c r="J17" s="13"/>
      <c r="K17" s="102">
        <v>753528893</v>
      </c>
      <c r="L17" s="13"/>
      <c r="M17" s="13">
        <v>634200304</v>
      </c>
    </row>
    <row r="18" spans="1:13" ht="16.5" customHeight="1">
      <c r="A18" s="25" t="s">
        <v>181</v>
      </c>
      <c r="E18" s="130">
        <v>32</v>
      </c>
      <c r="G18" s="102">
        <v>0</v>
      </c>
      <c r="H18" s="14"/>
      <c r="I18" s="13">
        <v>0</v>
      </c>
      <c r="J18" s="13"/>
      <c r="K18" s="102">
        <v>5943496</v>
      </c>
      <c r="L18" s="13"/>
      <c r="M18" s="13">
        <v>0</v>
      </c>
    </row>
    <row r="19" spans="1:13" ht="16.5" customHeight="1">
      <c r="A19" s="25" t="s">
        <v>66</v>
      </c>
      <c r="E19" s="130"/>
      <c r="G19" s="102"/>
      <c r="H19" s="14"/>
      <c r="I19" s="13"/>
      <c r="J19" s="13"/>
      <c r="K19" s="102"/>
      <c r="L19" s="13"/>
      <c r="M19" s="13"/>
    </row>
    <row r="20" spans="1:13" ht="16.5" customHeight="1">
      <c r="B20" s="25" t="s">
        <v>67</v>
      </c>
      <c r="E20" s="130">
        <v>32</v>
      </c>
      <c r="G20" s="102">
        <v>0</v>
      </c>
      <c r="H20" s="14"/>
      <c r="I20" s="13">
        <v>0</v>
      </c>
      <c r="J20" s="13"/>
      <c r="K20" s="102">
        <v>87844476</v>
      </c>
      <c r="L20" s="13"/>
      <c r="M20" s="13">
        <v>58308000</v>
      </c>
    </row>
    <row r="21" spans="1:13" ht="16.5" customHeight="1">
      <c r="A21" s="25" t="s">
        <v>258</v>
      </c>
      <c r="E21" s="130"/>
      <c r="G21" s="102"/>
      <c r="H21" s="14"/>
      <c r="I21" s="13"/>
      <c r="J21" s="13"/>
      <c r="K21" s="102"/>
      <c r="L21" s="13"/>
      <c r="M21" s="13"/>
    </row>
    <row r="22" spans="1:13" ht="16.5" customHeight="1">
      <c r="B22" s="25" t="s">
        <v>165</v>
      </c>
      <c r="E22" s="130">
        <v>13</v>
      </c>
      <c r="G22" s="102">
        <v>400103341</v>
      </c>
      <c r="H22" s="14"/>
      <c r="I22" s="13">
        <v>0</v>
      </c>
      <c r="J22" s="13"/>
      <c r="K22" s="102">
        <v>400000000</v>
      </c>
      <c r="L22" s="13"/>
      <c r="M22" s="13">
        <v>0</v>
      </c>
    </row>
    <row r="23" spans="1:13" ht="16.5" customHeight="1">
      <c r="A23" s="25" t="s">
        <v>68</v>
      </c>
      <c r="E23" s="130">
        <v>14</v>
      </c>
      <c r="G23" s="102">
        <v>756986522</v>
      </c>
      <c r="H23" s="14"/>
      <c r="I23" s="13">
        <v>682513013</v>
      </c>
      <c r="J23" s="13"/>
      <c r="K23" s="102">
        <v>449224044</v>
      </c>
      <c r="L23" s="13"/>
      <c r="M23" s="13">
        <v>412203466</v>
      </c>
    </row>
    <row r="24" spans="1:13" ht="16.5" customHeight="1">
      <c r="A24" s="25" t="s">
        <v>69</v>
      </c>
      <c r="E24" s="130"/>
      <c r="G24" s="103">
        <v>15179023</v>
      </c>
      <c r="H24" s="14"/>
      <c r="I24" s="15">
        <v>9236859</v>
      </c>
      <c r="J24" s="13"/>
      <c r="K24" s="103">
        <v>1423829</v>
      </c>
      <c r="L24" s="13"/>
      <c r="M24" s="15">
        <v>1054560</v>
      </c>
    </row>
    <row r="25" spans="1:13" ht="16.5" customHeight="1">
      <c r="E25" s="130"/>
      <c r="G25" s="101"/>
      <c r="H25" s="14"/>
      <c r="I25" s="14"/>
      <c r="J25" s="4"/>
      <c r="K25" s="101"/>
      <c r="L25" s="14"/>
      <c r="M25" s="14"/>
    </row>
    <row r="26" spans="1:13" ht="16.5" customHeight="1">
      <c r="A26" s="9" t="s">
        <v>6</v>
      </c>
      <c r="E26" s="130"/>
      <c r="G26" s="103">
        <f>SUM(G15:G24)</f>
        <v>2627583465</v>
      </c>
      <c r="H26" s="14"/>
      <c r="I26" s="15">
        <f>SUM(I15:I24)</f>
        <v>2659173599</v>
      </c>
      <c r="J26" s="4"/>
      <c r="K26" s="103">
        <f>SUM(K15:K24)</f>
        <v>2113488021</v>
      </c>
      <c r="L26" s="14"/>
      <c r="M26" s="15">
        <f>SUM(M15:M24)</f>
        <v>2197350597</v>
      </c>
    </row>
    <row r="27" spans="1:13" ht="16.5" customHeight="1">
      <c r="E27" s="130"/>
      <c r="G27" s="101"/>
      <c r="H27" s="14"/>
      <c r="I27" s="14"/>
      <c r="J27" s="4"/>
      <c r="K27" s="101"/>
      <c r="L27" s="14"/>
      <c r="M27" s="14"/>
    </row>
    <row r="28" spans="1:13" ht="16.5" customHeight="1">
      <c r="A28" s="9" t="s">
        <v>7</v>
      </c>
      <c r="E28" s="130"/>
      <c r="G28" s="101"/>
      <c r="H28" s="14"/>
      <c r="I28" s="14"/>
      <c r="J28" s="4"/>
      <c r="K28" s="101"/>
      <c r="L28" s="14"/>
      <c r="M28" s="14"/>
    </row>
    <row r="29" spans="1:13" ht="16.5" customHeight="1">
      <c r="E29" s="130"/>
      <c r="G29" s="101"/>
      <c r="H29" s="14"/>
      <c r="I29" s="14"/>
      <c r="J29" s="4"/>
      <c r="K29" s="101"/>
      <c r="L29" s="14"/>
      <c r="M29" s="14"/>
    </row>
    <row r="30" spans="1:13" ht="16.5" customHeight="1">
      <c r="A30" s="25" t="s">
        <v>70</v>
      </c>
      <c r="E30" s="130"/>
      <c r="G30" s="101">
        <v>3159700</v>
      </c>
      <c r="H30" s="14"/>
      <c r="I30" s="14">
        <v>3159700</v>
      </c>
      <c r="J30" s="14"/>
      <c r="K30" s="101">
        <v>0</v>
      </c>
      <c r="L30" s="14"/>
      <c r="M30" s="14">
        <v>0</v>
      </c>
    </row>
    <row r="31" spans="1:13" ht="16.5" customHeight="1">
      <c r="A31" s="25" t="s">
        <v>71</v>
      </c>
      <c r="E31" s="130">
        <v>15</v>
      </c>
      <c r="G31" s="102">
        <v>0</v>
      </c>
      <c r="H31" s="14"/>
      <c r="I31" s="13">
        <v>0</v>
      </c>
      <c r="J31" s="13"/>
      <c r="K31" s="102">
        <v>758113624</v>
      </c>
      <c r="L31" s="13"/>
      <c r="M31" s="13">
        <v>756023624</v>
      </c>
    </row>
    <row r="32" spans="1:13" ht="16.5" customHeight="1">
      <c r="A32" s="41" t="s">
        <v>44</v>
      </c>
      <c r="E32" s="130">
        <v>32</v>
      </c>
      <c r="G32" s="102">
        <v>0</v>
      </c>
      <c r="H32" s="14"/>
      <c r="I32" s="13">
        <v>0</v>
      </c>
      <c r="J32" s="13"/>
      <c r="K32" s="102">
        <v>272003387</v>
      </c>
      <c r="L32" s="13"/>
      <c r="M32" s="13">
        <v>227190875</v>
      </c>
    </row>
    <row r="33" spans="1:15" ht="16.5" customHeight="1">
      <c r="A33" s="25" t="s">
        <v>158</v>
      </c>
      <c r="E33" s="130">
        <v>16</v>
      </c>
      <c r="G33" s="102">
        <v>67126009</v>
      </c>
      <c r="H33" s="14"/>
      <c r="I33" s="13">
        <v>67126009</v>
      </c>
      <c r="J33" s="13"/>
      <c r="K33" s="102">
        <v>100102036</v>
      </c>
      <c r="L33" s="13"/>
      <c r="M33" s="13">
        <v>104343822</v>
      </c>
    </row>
    <row r="34" spans="1:15" ht="16.5" customHeight="1">
      <c r="A34" s="25" t="s">
        <v>260</v>
      </c>
      <c r="E34" s="130">
        <v>17</v>
      </c>
      <c r="G34" s="102">
        <v>1377783207</v>
      </c>
      <c r="H34" s="14"/>
      <c r="I34" s="13">
        <v>1622609273</v>
      </c>
      <c r="J34" s="13"/>
      <c r="K34" s="102">
        <v>844041143</v>
      </c>
      <c r="L34" s="13"/>
      <c r="M34" s="13">
        <v>750811246</v>
      </c>
    </row>
    <row r="35" spans="1:15" ht="16.5" customHeight="1">
      <c r="A35" s="25" t="s">
        <v>166</v>
      </c>
      <c r="E35" s="130">
        <v>18</v>
      </c>
      <c r="G35" s="102">
        <v>751396243</v>
      </c>
      <c r="H35" s="14"/>
      <c r="I35" s="13">
        <v>0</v>
      </c>
      <c r="J35" s="13"/>
      <c r="K35" s="102">
        <v>233922700</v>
      </c>
      <c r="L35" s="13"/>
      <c r="M35" s="13">
        <v>0</v>
      </c>
    </row>
    <row r="36" spans="1:15" ht="16.5" customHeight="1">
      <c r="A36" s="25" t="s">
        <v>72</v>
      </c>
      <c r="E36" s="130">
        <v>19</v>
      </c>
      <c r="G36" s="102">
        <v>4473745</v>
      </c>
      <c r="H36" s="14"/>
      <c r="I36" s="13">
        <v>11313675</v>
      </c>
      <c r="J36" s="13"/>
      <c r="K36" s="102">
        <v>2088456</v>
      </c>
      <c r="L36" s="13"/>
      <c r="M36" s="13">
        <v>6098277</v>
      </c>
    </row>
    <row r="37" spans="1:15" ht="16.5" customHeight="1">
      <c r="A37" s="25" t="s">
        <v>73</v>
      </c>
      <c r="E37" s="130">
        <v>20</v>
      </c>
      <c r="G37" s="102">
        <v>34375144</v>
      </c>
      <c r="H37" s="14"/>
      <c r="I37" s="13">
        <v>32870268</v>
      </c>
      <c r="J37" s="13"/>
      <c r="K37" s="102">
        <v>17912280</v>
      </c>
      <c r="L37" s="13"/>
      <c r="M37" s="13">
        <v>12492344</v>
      </c>
      <c r="O37" s="25" t="s">
        <v>122</v>
      </c>
    </row>
    <row r="38" spans="1:15" ht="16.5" customHeight="1">
      <c r="A38" s="25" t="s">
        <v>58</v>
      </c>
      <c r="E38" s="130"/>
      <c r="G38" s="103">
        <v>17497489</v>
      </c>
      <c r="H38" s="14"/>
      <c r="I38" s="15">
        <v>16061897</v>
      </c>
      <c r="J38" s="13"/>
      <c r="K38" s="103">
        <v>8508433</v>
      </c>
      <c r="L38" s="13"/>
      <c r="M38" s="15">
        <v>8950547</v>
      </c>
    </row>
    <row r="39" spans="1:15" ht="16.5" customHeight="1">
      <c r="E39" s="130"/>
      <c r="G39" s="101"/>
      <c r="H39" s="14"/>
      <c r="I39" s="14"/>
      <c r="J39" s="4"/>
      <c r="K39" s="101"/>
      <c r="L39" s="14"/>
      <c r="M39" s="14"/>
    </row>
    <row r="40" spans="1:15" ht="16.5" customHeight="1">
      <c r="A40" s="9" t="s">
        <v>8</v>
      </c>
      <c r="E40" s="130"/>
      <c r="G40" s="103">
        <f>SUM(G30:G38)</f>
        <v>2255811537</v>
      </c>
      <c r="H40" s="14"/>
      <c r="I40" s="15">
        <f>SUM(I30:I38)</f>
        <v>1753140822</v>
      </c>
      <c r="J40" s="4"/>
      <c r="K40" s="103">
        <f>SUM(K30:K38)</f>
        <v>2236692059</v>
      </c>
      <c r="L40" s="14"/>
      <c r="M40" s="15">
        <f>SUM(M30:M38)</f>
        <v>1865910735</v>
      </c>
    </row>
    <row r="41" spans="1:15" ht="16.5" customHeight="1">
      <c r="E41" s="130"/>
      <c r="G41" s="101"/>
      <c r="H41" s="14"/>
      <c r="I41" s="14"/>
      <c r="J41" s="4"/>
      <c r="K41" s="101"/>
      <c r="L41" s="14"/>
      <c r="M41" s="14"/>
    </row>
    <row r="42" spans="1:15" ht="16.5" customHeight="1" thickBot="1">
      <c r="A42" s="29" t="s">
        <v>9</v>
      </c>
      <c r="E42" s="130"/>
      <c r="G42" s="104">
        <f>+G26+G40</f>
        <v>4883395002</v>
      </c>
      <c r="H42" s="13"/>
      <c r="I42" s="1">
        <f>+I26+I40</f>
        <v>4412314421</v>
      </c>
      <c r="J42" s="4"/>
      <c r="K42" s="104">
        <f>+K26+K40</f>
        <v>4350180080</v>
      </c>
      <c r="L42" s="13"/>
      <c r="M42" s="1">
        <f>+M26+M40</f>
        <v>4063261332</v>
      </c>
    </row>
    <row r="43" spans="1:15" ht="16.5" customHeight="1" thickTop="1">
      <c r="E43" s="130"/>
      <c r="G43" s="10"/>
      <c r="H43" s="31"/>
      <c r="I43" s="10"/>
      <c r="K43" s="10"/>
      <c r="L43" s="10"/>
      <c r="M43" s="10"/>
    </row>
    <row r="44" spans="1:15" ht="16.5" customHeight="1">
      <c r="E44" s="130"/>
      <c r="G44" s="10"/>
      <c r="H44" s="31"/>
      <c r="I44" s="10"/>
      <c r="K44" s="10"/>
      <c r="L44" s="10"/>
      <c r="M44" s="10"/>
    </row>
    <row r="45" spans="1:15" ht="12.75" customHeight="1">
      <c r="E45" s="130"/>
      <c r="G45" s="10"/>
      <c r="H45" s="31"/>
      <c r="I45" s="10"/>
      <c r="K45" s="10"/>
      <c r="L45" s="10"/>
      <c r="M45" s="10"/>
    </row>
    <row r="46" spans="1:15" ht="16.5" customHeight="1">
      <c r="A46" s="136" t="s">
        <v>10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</row>
    <row r="47" spans="1:15" ht="8.25" customHeight="1">
      <c r="E47" s="130"/>
      <c r="G47" s="31"/>
      <c r="H47" s="31"/>
      <c r="I47" s="31"/>
      <c r="K47" s="31"/>
      <c r="L47" s="31"/>
      <c r="M47" s="31"/>
    </row>
    <row r="48" spans="1:15" ht="22.15" customHeight="1">
      <c r="A48" s="22" t="s">
        <v>125</v>
      </c>
      <c r="B48" s="22"/>
      <c r="C48" s="22"/>
      <c r="D48" s="22"/>
      <c r="E48" s="12"/>
      <c r="F48" s="22"/>
      <c r="G48" s="32"/>
      <c r="H48" s="32"/>
      <c r="I48" s="32"/>
      <c r="J48" s="22"/>
      <c r="K48" s="32"/>
      <c r="L48" s="32"/>
      <c r="M48" s="32"/>
    </row>
    <row r="49" spans="1:13" ht="16.5" customHeight="1">
      <c r="A49" s="29" t="s">
        <v>117</v>
      </c>
      <c r="E49" s="130"/>
      <c r="G49" s="31"/>
      <c r="H49" s="31"/>
      <c r="I49" s="31"/>
      <c r="K49" s="31"/>
      <c r="L49" s="31"/>
      <c r="M49" s="31"/>
    </row>
    <row r="50" spans="1:13" ht="16.5" customHeight="1">
      <c r="A50" s="29" t="s">
        <v>80</v>
      </c>
      <c r="E50" s="130"/>
      <c r="G50" s="31"/>
      <c r="H50" s="31"/>
      <c r="I50" s="31"/>
      <c r="K50" s="31"/>
      <c r="L50" s="31"/>
      <c r="M50" s="31"/>
    </row>
    <row r="51" spans="1:13" ht="16.5" customHeight="1">
      <c r="A51" s="2" t="str">
        <f>+A3</f>
        <v>As at 31 December 2020</v>
      </c>
      <c r="B51" s="22"/>
      <c r="C51" s="22"/>
      <c r="D51" s="22"/>
      <c r="E51" s="12"/>
      <c r="F51" s="22"/>
      <c r="G51" s="32"/>
      <c r="H51" s="32"/>
      <c r="I51" s="32"/>
      <c r="J51" s="22"/>
      <c r="K51" s="32"/>
      <c r="L51" s="32"/>
      <c r="M51" s="32"/>
    </row>
    <row r="52" spans="1:13" ht="16.5" customHeight="1">
      <c r="A52" s="23"/>
      <c r="B52" s="26"/>
      <c r="C52" s="26"/>
      <c r="D52" s="26"/>
      <c r="E52" s="5"/>
      <c r="F52" s="26"/>
      <c r="G52" s="10"/>
      <c r="H52" s="10"/>
      <c r="I52" s="10"/>
      <c r="J52" s="26"/>
      <c r="K52" s="10"/>
      <c r="L52" s="10"/>
      <c r="M52" s="10"/>
    </row>
    <row r="53" spans="1:13" ht="16.5" customHeight="1">
      <c r="A53" s="23"/>
      <c r="B53" s="26"/>
      <c r="C53" s="26"/>
      <c r="D53" s="26"/>
      <c r="E53" s="5"/>
      <c r="F53" s="26"/>
      <c r="G53" s="10"/>
      <c r="H53" s="10"/>
      <c r="I53" s="10"/>
      <c r="J53" s="26"/>
      <c r="K53" s="10"/>
      <c r="L53" s="10"/>
      <c r="M53" s="10"/>
    </row>
    <row r="54" spans="1:13" ht="16.5" customHeight="1">
      <c r="E54" s="130"/>
      <c r="G54" s="134" t="s">
        <v>40</v>
      </c>
      <c r="H54" s="134"/>
      <c r="I54" s="134"/>
      <c r="J54" s="29"/>
      <c r="K54" s="134" t="s">
        <v>57</v>
      </c>
      <c r="L54" s="134"/>
      <c r="M54" s="134"/>
    </row>
    <row r="55" spans="1:13" ht="16.5" customHeight="1">
      <c r="E55" s="130"/>
      <c r="G55" s="135" t="s">
        <v>135</v>
      </c>
      <c r="H55" s="135"/>
      <c r="I55" s="135"/>
      <c r="K55" s="135" t="s">
        <v>135</v>
      </c>
      <c r="L55" s="135"/>
      <c r="M55" s="135"/>
    </row>
    <row r="56" spans="1:13" ht="16.5" customHeight="1">
      <c r="A56" s="35"/>
      <c r="E56" s="7"/>
      <c r="F56" s="29"/>
      <c r="G56" s="6" t="s">
        <v>162</v>
      </c>
      <c r="H56" s="6"/>
      <c r="I56" s="6" t="s">
        <v>143</v>
      </c>
      <c r="J56" s="29"/>
      <c r="K56" s="6" t="s">
        <v>162</v>
      </c>
      <c r="L56" s="6"/>
      <c r="M56" s="6" t="s">
        <v>143</v>
      </c>
    </row>
    <row r="57" spans="1:13" ht="16.5" customHeight="1">
      <c r="A57" s="29"/>
      <c r="E57" s="97" t="s">
        <v>1</v>
      </c>
      <c r="F57" s="36"/>
      <c r="G57" s="33" t="s">
        <v>2</v>
      </c>
      <c r="H57" s="6"/>
      <c r="I57" s="33" t="s">
        <v>2</v>
      </c>
      <c r="J57" s="36"/>
      <c r="K57" s="33" t="s">
        <v>2</v>
      </c>
      <c r="L57" s="24"/>
      <c r="M57" s="33" t="s">
        <v>2</v>
      </c>
    </row>
    <row r="58" spans="1:13" ht="16.5" customHeight="1">
      <c r="A58" s="29"/>
      <c r="E58" s="96"/>
      <c r="F58" s="36"/>
      <c r="G58" s="105"/>
      <c r="H58" s="6"/>
      <c r="I58" s="24"/>
      <c r="J58" s="36"/>
      <c r="K58" s="105"/>
      <c r="L58" s="24"/>
      <c r="M58" s="24"/>
    </row>
    <row r="59" spans="1:13" ht="16.5" customHeight="1">
      <c r="A59" s="29" t="s">
        <v>74</v>
      </c>
      <c r="E59" s="130"/>
      <c r="G59" s="106"/>
      <c r="H59" s="31"/>
      <c r="I59" s="31"/>
      <c r="K59" s="106"/>
      <c r="L59" s="31"/>
      <c r="M59" s="31"/>
    </row>
    <row r="60" spans="1:13" ht="16.5" customHeight="1">
      <c r="E60" s="130"/>
      <c r="G60" s="106"/>
      <c r="H60" s="31"/>
      <c r="I60" s="31"/>
      <c r="K60" s="106"/>
      <c r="L60" s="31"/>
      <c r="M60" s="31"/>
    </row>
    <row r="61" spans="1:13" ht="16.5" customHeight="1">
      <c r="A61" s="29" t="s">
        <v>11</v>
      </c>
      <c r="E61" s="130"/>
      <c r="G61" s="106"/>
      <c r="H61" s="31"/>
      <c r="I61" s="31"/>
      <c r="K61" s="106"/>
      <c r="L61" s="31"/>
      <c r="M61" s="31"/>
    </row>
    <row r="62" spans="1:13" ht="16.5" customHeight="1">
      <c r="A62" s="29"/>
      <c r="E62" s="130"/>
      <c r="G62" s="106"/>
      <c r="H62" s="31"/>
      <c r="I62" s="31"/>
      <c r="K62" s="106"/>
      <c r="L62" s="31"/>
      <c r="M62" s="31"/>
    </row>
    <row r="63" spans="1:13" ht="16.5" customHeight="1">
      <c r="A63" s="25" t="s">
        <v>89</v>
      </c>
      <c r="E63" s="130"/>
      <c r="G63" s="102"/>
      <c r="H63" s="14"/>
      <c r="I63" s="13"/>
      <c r="J63" s="4"/>
      <c r="K63" s="102"/>
      <c r="L63" s="14"/>
      <c r="M63" s="13"/>
    </row>
    <row r="64" spans="1:13" ht="16.5" customHeight="1">
      <c r="B64" s="41" t="s">
        <v>91</v>
      </c>
      <c r="E64" s="130">
        <v>21</v>
      </c>
      <c r="G64" s="102">
        <v>0</v>
      </c>
      <c r="H64" s="14"/>
      <c r="I64" s="13">
        <v>13763292</v>
      </c>
      <c r="J64" s="4"/>
      <c r="K64" s="102">
        <v>0</v>
      </c>
      <c r="L64" s="14"/>
      <c r="M64" s="13">
        <v>0</v>
      </c>
    </row>
    <row r="65" spans="1:13" ht="16.5" customHeight="1">
      <c r="A65" s="25" t="s">
        <v>89</v>
      </c>
      <c r="E65" s="130"/>
      <c r="G65" s="102"/>
      <c r="H65" s="14"/>
      <c r="I65" s="13"/>
      <c r="J65" s="4"/>
      <c r="K65" s="102"/>
      <c r="L65" s="14"/>
      <c r="M65" s="13"/>
    </row>
    <row r="66" spans="1:13" ht="16.5" customHeight="1">
      <c r="B66" s="25" t="s">
        <v>90</v>
      </c>
      <c r="E66" s="130">
        <v>21</v>
      </c>
      <c r="G66" s="102">
        <v>0</v>
      </c>
      <c r="H66" s="14"/>
      <c r="I66" s="13">
        <v>12492000</v>
      </c>
      <c r="J66" s="4"/>
      <c r="K66" s="102">
        <v>0</v>
      </c>
      <c r="L66" s="14"/>
      <c r="M66" s="13">
        <v>0</v>
      </c>
    </row>
    <row r="67" spans="1:13" ht="16.5" customHeight="1">
      <c r="A67" s="25" t="s">
        <v>12</v>
      </c>
      <c r="E67" s="130">
        <v>22</v>
      </c>
      <c r="G67" s="102">
        <v>365997505</v>
      </c>
      <c r="H67" s="14"/>
      <c r="I67" s="13">
        <v>311767892</v>
      </c>
      <c r="J67" s="4"/>
      <c r="K67" s="102">
        <v>297744435</v>
      </c>
      <c r="L67" s="14"/>
      <c r="M67" s="13">
        <v>256321887</v>
      </c>
    </row>
    <row r="68" spans="1:13" ht="16.5" customHeight="1">
      <c r="A68" s="25" t="s">
        <v>30</v>
      </c>
      <c r="E68" s="130"/>
      <c r="G68" s="102">
        <v>50248814</v>
      </c>
      <c r="H68" s="14"/>
      <c r="I68" s="13">
        <v>26132541</v>
      </c>
      <c r="J68" s="4"/>
      <c r="K68" s="102">
        <v>41414609</v>
      </c>
      <c r="L68" s="14"/>
      <c r="M68" s="13">
        <v>21711420</v>
      </c>
    </row>
    <row r="69" spans="1:13" ht="16.5" customHeight="1">
      <c r="A69" s="25" t="s">
        <v>167</v>
      </c>
      <c r="E69" s="130">
        <v>21</v>
      </c>
      <c r="G69" s="102">
        <v>10888551</v>
      </c>
      <c r="H69" s="14"/>
      <c r="I69" s="13">
        <v>71554</v>
      </c>
      <c r="J69" s="4"/>
      <c r="K69" s="102">
        <v>3722655</v>
      </c>
      <c r="L69" s="14"/>
      <c r="M69" s="13">
        <v>0</v>
      </c>
    </row>
    <row r="70" spans="1:13" ht="16.5" customHeight="1">
      <c r="A70" s="25" t="s">
        <v>75</v>
      </c>
      <c r="E70" s="130"/>
      <c r="G70" s="103">
        <v>9501461</v>
      </c>
      <c r="H70" s="14"/>
      <c r="I70" s="15">
        <v>10912632</v>
      </c>
      <c r="J70" s="4"/>
      <c r="K70" s="103">
        <v>3356738</v>
      </c>
      <c r="L70" s="14"/>
      <c r="M70" s="15">
        <v>6177903</v>
      </c>
    </row>
    <row r="71" spans="1:13" ht="16.5" customHeight="1">
      <c r="E71" s="130"/>
      <c r="G71" s="106"/>
      <c r="H71" s="31"/>
      <c r="I71" s="31"/>
      <c r="K71" s="106"/>
      <c r="L71" s="31"/>
      <c r="M71" s="31"/>
    </row>
    <row r="72" spans="1:13" ht="16.5" customHeight="1">
      <c r="A72" s="29" t="s">
        <v>13</v>
      </c>
      <c r="E72" s="130"/>
      <c r="G72" s="107">
        <f>SUM(G63:G70)</f>
        <v>436636331</v>
      </c>
      <c r="H72" s="31"/>
      <c r="I72" s="32">
        <f>SUM(I63:I70)</f>
        <v>375139911</v>
      </c>
      <c r="K72" s="107">
        <f>SUM(K63:K70)</f>
        <v>346238437</v>
      </c>
      <c r="L72" s="31"/>
      <c r="M72" s="32">
        <f>SUM(M63:M70)</f>
        <v>284211210</v>
      </c>
    </row>
    <row r="73" spans="1:13" ht="16.5" customHeight="1">
      <c r="A73" s="29"/>
      <c r="E73" s="130"/>
      <c r="G73" s="108"/>
      <c r="H73" s="31"/>
      <c r="I73" s="10"/>
      <c r="K73" s="108"/>
      <c r="L73" s="31"/>
      <c r="M73" s="10"/>
    </row>
    <row r="74" spans="1:13" ht="16.5" customHeight="1">
      <c r="A74" s="29" t="s">
        <v>14</v>
      </c>
      <c r="E74" s="130"/>
      <c r="G74" s="106"/>
      <c r="H74" s="31"/>
      <c r="I74" s="31"/>
      <c r="K74" s="106"/>
      <c r="L74" s="31"/>
      <c r="M74" s="31"/>
    </row>
    <row r="75" spans="1:13" ht="16.5" customHeight="1">
      <c r="E75" s="130"/>
      <c r="G75" s="106"/>
      <c r="H75" s="31"/>
      <c r="I75" s="31"/>
      <c r="K75" s="106"/>
      <c r="L75" s="31"/>
      <c r="M75" s="31"/>
    </row>
    <row r="76" spans="1:13" ht="16.5" customHeight="1">
      <c r="A76" s="25" t="s">
        <v>112</v>
      </c>
      <c r="G76" s="127"/>
      <c r="K76" s="127"/>
    </row>
    <row r="77" spans="1:13" ht="16.5" customHeight="1">
      <c r="B77" s="25" t="s">
        <v>113</v>
      </c>
      <c r="E77" s="130">
        <v>21</v>
      </c>
      <c r="G77" s="102">
        <v>0</v>
      </c>
      <c r="H77" s="14"/>
      <c r="I77" s="13">
        <v>40326020</v>
      </c>
      <c r="J77" s="4"/>
      <c r="K77" s="102">
        <v>0</v>
      </c>
      <c r="L77" s="14"/>
      <c r="M77" s="13">
        <v>0</v>
      </c>
    </row>
    <row r="78" spans="1:13" ht="16.5" customHeight="1">
      <c r="A78" s="25" t="s">
        <v>88</v>
      </c>
      <c r="E78" s="130">
        <v>21</v>
      </c>
      <c r="G78" s="102">
        <v>0</v>
      </c>
      <c r="H78" s="14"/>
      <c r="I78" s="13">
        <v>37508000</v>
      </c>
      <c r="J78" s="4"/>
      <c r="K78" s="102">
        <v>0</v>
      </c>
      <c r="L78" s="14"/>
      <c r="M78" s="13">
        <v>0</v>
      </c>
    </row>
    <row r="79" spans="1:13" ht="16.5" customHeight="1">
      <c r="A79" s="25" t="s">
        <v>168</v>
      </c>
      <c r="E79" s="130">
        <v>21</v>
      </c>
      <c r="G79" s="106">
        <v>296120833</v>
      </c>
      <c r="H79" s="31"/>
      <c r="I79" s="31">
        <v>35081539</v>
      </c>
      <c r="K79" s="102">
        <v>151677966</v>
      </c>
      <c r="L79" s="31"/>
      <c r="M79" s="13">
        <v>32835396</v>
      </c>
    </row>
    <row r="80" spans="1:13" ht="16.5" customHeight="1">
      <c r="A80" s="25" t="s">
        <v>15</v>
      </c>
      <c r="E80" s="130">
        <v>23</v>
      </c>
      <c r="G80" s="103">
        <v>61825186</v>
      </c>
      <c r="H80" s="14"/>
      <c r="I80" s="15">
        <v>54383772</v>
      </c>
      <c r="J80" s="4"/>
      <c r="K80" s="103">
        <v>37959927</v>
      </c>
      <c r="L80" s="14"/>
      <c r="M80" s="15">
        <v>35054436</v>
      </c>
    </row>
    <row r="81" spans="1:13" ht="16.5" customHeight="1">
      <c r="E81" s="130"/>
      <c r="G81" s="106"/>
      <c r="H81" s="31"/>
      <c r="I81" s="31"/>
      <c r="K81" s="106"/>
      <c r="L81" s="31"/>
      <c r="M81" s="31"/>
    </row>
    <row r="82" spans="1:13" ht="16.5" customHeight="1">
      <c r="A82" s="29" t="s">
        <v>16</v>
      </c>
      <c r="E82" s="130"/>
      <c r="G82" s="107">
        <f>SUM(G77:G80)</f>
        <v>357946019</v>
      </c>
      <c r="H82" s="31"/>
      <c r="I82" s="32">
        <f>SUM(I77:I80)</f>
        <v>167299331</v>
      </c>
      <c r="K82" s="107">
        <f>SUM(K77:K80)</f>
        <v>189637893</v>
      </c>
      <c r="L82" s="31"/>
      <c r="M82" s="32">
        <f>SUM(M77:M80)</f>
        <v>67889832</v>
      </c>
    </row>
    <row r="83" spans="1:13" ht="16.5" customHeight="1">
      <c r="E83" s="130"/>
      <c r="G83" s="106"/>
      <c r="H83" s="31"/>
      <c r="I83" s="31"/>
      <c r="K83" s="106"/>
      <c r="L83" s="31"/>
      <c r="M83" s="31"/>
    </row>
    <row r="84" spans="1:13" ht="16.5" customHeight="1">
      <c r="A84" s="29" t="s">
        <v>17</v>
      </c>
      <c r="E84" s="130"/>
      <c r="G84" s="107">
        <f>+G72+G82</f>
        <v>794582350</v>
      </c>
      <c r="H84" s="31"/>
      <c r="I84" s="32">
        <f>+I72+I82</f>
        <v>542439242</v>
      </c>
      <c r="K84" s="107">
        <f>+K72+K82</f>
        <v>535876330</v>
      </c>
      <c r="L84" s="31"/>
      <c r="M84" s="32">
        <f>+M72+M82</f>
        <v>352101042</v>
      </c>
    </row>
    <row r="85" spans="1:13" ht="16.5" customHeight="1">
      <c r="E85" s="130"/>
      <c r="G85" s="31"/>
      <c r="H85" s="31"/>
      <c r="I85" s="31"/>
      <c r="K85" s="31"/>
      <c r="L85" s="31"/>
      <c r="M85" s="31"/>
    </row>
    <row r="86" spans="1:13" ht="16.5" customHeight="1">
      <c r="E86" s="130"/>
      <c r="G86" s="31"/>
      <c r="H86" s="31"/>
      <c r="I86" s="31"/>
      <c r="K86" s="31"/>
      <c r="L86" s="31"/>
      <c r="M86" s="31"/>
    </row>
    <row r="87" spans="1:13" ht="16.5" customHeight="1">
      <c r="E87" s="130"/>
      <c r="G87" s="31"/>
      <c r="H87" s="31"/>
      <c r="I87" s="31"/>
      <c r="K87" s="31"/>
      <c r="L87" s="31"/>
      <c r="M87" s="31"/>
    </row>
    <row r="88" spans="1:13" ht="16.5" customHeight="1">
      <c r="E88" s="130"/>
      <c r="G88" s="31"/>
      <c r="H88" s="31"/>
      <c r="I88" s="31"/>
      <c r="K88" s="31"/>
      <c r="L88" s="31"/>
      <c r="M88" s="31"/>
    </row>
    <row r="89" spans="1:13" ht="16.5" customHeight="1">
      <c r="E89" s="130"/>
      <c r="G89" s="31"/>
      <c r="H89" s="31"/>
      <c r="I89" s="31"/>
      <c r="K89" s="31"/>
      <c r="L89" s="31"/>
      <c r="M89" s="31"/>
    </row>
    <row r="90" spans="1:13" ht="16.5" customHeight="1">
      <c r="E90" s="130"/>
      <c r="G90" s="31"/>
      <c r="H90" s="31"/>
      <c r="I90" s="31"/>
      <c r="K90" s="31"/>
      <c r="L90" s="31"/>
      <c r="M90" s="31"/>
    </row>
    <row r="91" spans="1:13" ht="16.5" customHeight="1">
      <c r="E91" s="130"/>
      <c r="G91" s="31"/>
      <c r="H91" s="31"/>
      <c r="I91" s="31"/>
      <c r="K91" s="31"/>
      <c r="L91" s="31"/>
      <c r="M91" s="31"/>
    </row>
    <row r="92" spans="1:13" ht="16.5" customHeight="1">
      <c r="E92" s="130"/>
      <c r="G92" s="31"/>
      <c r="H92" s="31"/>
      <c r="I92" s="31"/>
      <c r="K92" s="31"/>
      <c r="L92" s="31"/>
      <c r="M92" s="31"/>
    </row>
    <row r="93" spans="1:13" ht="16.5" customHeight="1">
      <c r="E93" s="130"/>
      <c r="G93" s="31"/>
      <c r="H93" s="31"/>
      <c r="I93" s="31"/>
      <c r="K93" s="31"/>
      <c r="L93" s="31"/>
      <c r="M93" s="31"/>
    </row>
    <row r="94" spans="1:13" ht="16.5" customHeight="1">
      <c r="E94" s="130"/>
      <c r="G94" s="31"/>
      <c r="H94" s="31"/>
      <c r="I94" s="31"/>
      <c r="K94" s="31"/>
      <c r="L94" s="31"/>
      <c r="M94" s="31"/>
    </row>
    <row r="95" spans="1:13" ht="2.25" customHeight="1">
      <c r="E95" s="130"/>
      <c r="G95" s="31"/>
      <c r="H95" s="31"/>
      <c r="I95" s="31"/>
      <c r="K95" s="31"/>
      <c r="L95" s="31"/>
      <c r="M95" s="31"/>
    </row>
    <row r="96" spans="1:13" ht="22.15" customHeight="1">
      <c r="A96" s="22" t="str">
        <f>A48</f>
        <v>The accompanying notes are an integral part of these consolidated and company financial statements.</v>
      </c>
      <c r="B96" s="22"/>
      <c r="C96" s="22"/>
      <c r="D96" s="22"/>
      <c r="E96" s="12"/>
      <c r="F96" s="22"/>
      <c r="G96" s="32"/>
      <c r="H96" s="32"/>
      <c r="I96" s="32"/>
      <c r="J96" s="22"/>
      <c r="K96" s="32"/>
      <c r="L96" s="32"/>
      <c r="M96" s="32"/>
    </row>
    <row r="97" spans="1:13" ht="16.5" customHeight="1">
      <c r="A97" s="29" t="s">
        <v>117</v>
      </c>
      <c r="E97" s="130"/>
      <c r="G97" s="31"/>
      <c r="H97" s="31"/>
      <c r="I97" s="31"/>
      <c r="K97" s="31"/>
      <c r="L97" s="31"/>
      <c r="M97" s="31"/>
    </row>
    <row r="98" spans="1:13" ht="16.5" customHeight="1">
      <c r="A98" s="29" t="s">
        <v>80</v>
      </c>
      <c r="E98" s="130"/>
      <c r="G98" s="31"/>
      <c r="H98" s="31"/>
      <c r="I98" s="31"/>
      <c r="K98" s="31"/>
      <c r="L98" s="31"/>
      <c r="M98" s="31"/>
    </row>
    <row r="99" spans="1:13" ht="16.5" customHeight="1">
      <c r="A99" s="2" t="str">
        <f>A51</f>
        <v>As at 31 December 2020</v>
      </c>
      <c r="B99" s="22"/>
      <c r="C99" s="22"/>
      <c r="D99" s="22"/>
      <c r="E99" s="12"/>
      <c r="F99" s="22"/>
      <c r="G99" s="32"/>
      <c r="H99" s="32"/>
      <c r="I99" s="32"/>
      <c r="J99" s="22"/>
      <c r="K99" s="32"/>
      <c r="L99" s="32"/>
      <c r="M99" s="32"/>
    </row>
    <row r="100" spans="1:13" ht="16.5" customHeight="1">
      <c r="E100" s="130"/>
      <c r="G100" s="31"/>
      <c r="H100" s="31"/>
      <c r="I100" s="31"/>
      <c r="K100" s="31"/>
      <c r="L100" s="31"/>
      <c r="M100" s="31"/>
    </row>
    <row r="101" spans="1:13" ht="16.5" customHeight="1">
      <c r="E101" s="130"/>
      <c r="G101" s="31"/>
      <c r="H101" s="31"/>
      <c r="I101" s="31"/>
      <c r="K101" s="31"/>
      <c r="L101" s="31"/>
      <c r="M101" s="31"/>
    </row>
    <row r="102" spans="1:13" ht="16.5" customHeight="1">
      <c r="E102" s="130"/>
      <c r="G102" s="134" t="s">
        <v>40</v>
      </c>
      <c r="H102" s="134"/>
      <c r="I102" s="134"/>
      <c r="J102" s="29"/>
      <c r="K102" s="134" t="s">
        <v>57</v>
      </c>
      <c r="L102" s="134"/>
      <c r="M102" s="134"/>
    </row>
    <row r="103" spans="1:13" ht="16.5" customHeight="1">
      <c r="E103" s="130"/>
      <c r="G103" s="135" t="s">
        <v>135</v>
      </c>
      <c r="H103" s="135"/>
      <c r="I103" s="135"/>
      <c r="K103" s="135" t="s">
        <v>135</v>
      </c>
      <c r="L103" s="135"/>
      <c r="M103" s="135"/>
    </row>
    <row r="104" spans="1:13" ht="16.5" customHeight="1">
      <c r="E104" s="7"/>
      <c r="F104" s="29"/>
      <c r="G104" s="6" t="s">
        <v>162</v>
      </c>
      <c r="H104" s="6"/>
      <c r="I104" s="6" t="s">
        <v>143</v>
      </c>
      <c r="J104" s="29"/>
      <c r="K104" s="6" t="s">
        <v>162</v>
      </c>
      <c r="L104" s="6"/>
      <c r="M104" s="6" t="s">
        <v>143</v>
      </c>
    </row>
    <row r="105" spans="1:13" ht="16.5" customHeight="1">
      <c r="E105" s="97" t="s">
        <v>1</v>
      </c>
      <c r="F105" s="36"/>
      <c r="G105" s="33" t="s">
        <v>2</v>
      </c>
      <c r="H105" s="6"/>
      <c r="I105" s="33" t="s">
        <v>2</v>
      </c>
      <c r="J105" s="36"/>
      <c r="K105" s="33" t="s">
        <v>2</v>
      </c>
      <c r="L105" s="24"/>
      <c r="M105" s="33" t="s">
        <v>2</v>
      </c>
    </row>
    <row r="106" spans="1:13" ht="16.5" customHeight="1">
      <c r="A106" s="9"/>
      <c r="E106" s="96"/>
      <c r="F106" s="36"/>
      <c r="G106" s="105"/>
      <c r="H106" s="6"/>
      <c r="I106" s="24"/>
      <c r="J106" s="36"/>
      <c r="K106" s="105"/>
      <c r="L106" s="24"/>
      <c r="M106" s="24"/>
    </row>
    <row r="107" spans="1:13" ht="16.5" customHeight="1">
      <c r="A107" s="9" t="s">
        <v>59</v>
      </c>
      <c r="E107" s="96"/>
      <c r="F107" s="36"/>
      <c r="G107" s="105"/>
      <c r="H107" s="6"/>
      <c r="I107" s="24"/>
      <c r="J107" s="36"/>
      <c r="K107" s="105"/>
      <c r="L107" s="24"/>
      <c r="M107" s="24"/>
    </row>
    <row r="108" spans="1:13" ht="16.5" customHeight="1">
      <c r="E108" s="5"/>
      <c r="G108" s="106"/>
      <c r="H108" s="31"/>
      <c r="I108" s="31"/>
      <c r="K108" s="106"/>
      <c r="L108" s="31"/>
      <c r="M108" s="31"/>
    </row>
    <row r="109" spans="1:13" ht="16.5" customHeight="1">
      <c r="A109" s="25" t="s">
        <v>18</v>
      </c>
      <c r="E109" s="5"/>
      <c r="G109" s="106"/>
      <c r="H109" s="31"/>
      <c r="I109" s="31"/>
      <c r="K109" s="106"/>
      <c r="L109" s="31"/>
      <c r="M109" s="31"/>
    </row>
    <row r="110" spans="1:13" ht="16.5" customHeight="1">
      <c r="B110" s="25" t="s">
        <v>19</v>
      </c>
      <c r="E110" s="5"/>
      <c r="G110" s="106"/>
      <c r="H110" s="31"/>
      <c r="I110" s="31"/>
      <c r="K110" s="106"/>
      <c r="L110" s="31"/>
      <c r="M110" s="31"/>
    </row>
    <row r="111" spans="1:13" ht="16.5" customHeight="1">
      <c r="C111" s="25" t="s">
        <v>121</v>
      </c>
      <c r="E111" s="5"/>
      <c r="G111" s="106"/>
      <c r="H111" s="31"/>
      <c r="I111" s="31"/>
      <c r="K111" s="106"/>
      <c r="L111" s="31"/>
      <c r="M111" s="31"/>
    </row>
    <row r="112" spans="1:13" ht="16.5" customHeight="1" thickBot="1">
      <c r="D112" s="25" t="s">
        <v>182</v>
      </c>
      <c r="E112" s="5"/>
      <c r="G112" s="109">
        <v>2000000000</v>
      </c>
      <c r="H112" s="31">
        <v>0</v>
      </c>
      <c r="I112" s="39">
        <v>2000000000</v>
      </c>
      <c r="K112" s="109">
        <v>2000000000</v>
      </c>
      <c r="L112" s="31"/>
      <c r="M112" s="39">
        <v>2000000000</v>
      </c>
    </row>
    <row r="113" spans="1:13" ht="16.5" customHeight="1" thickTop="1">
      <c r="E113" s="5"/>
      <c r="G113" s="108"/>
      <c r="H113" s="31"/>
      <c r="I113" s="10"/>
      <c r="K113" s="108"/>
      <c r="L113" s="31"/>
      <c r="M113" s="10"/>
    </row>
    <row r="114" spans="1:13" ht="16.5" customHeight="1">
      <c r="A114" s="38"/>
      <c r="B114" s="25" t="s">
        <v>61</v>
      </c>
      <c r="C114" s="38"/>
      <c r="E114" s="5"/>
      <c r="G114" s="106"/>
      <c r="H114" s="31"/>
      <c r="I114" s="31"/>
      <c r="K114" s="106"/>
      <c r="L114" s="31"/>
      <c r="M114" s="31"/>
    </row>
    <row r="115" spans="1:13" ht="16.5" customHeight="1">
      <c r="A115" s="38"/>
      <c r="C115" s="25" t="s">
        <v>121</v>
      </c>
      <c r="E115" s="5"/>
      <c r="G115" s="106"/>
      <c r="H115" s="31"/>
      <c r="I115" s="31"/>
      <c r="K115" s="106"/>
      <c r="L115" s="31"/>
      <c r="M115" s="31"/>
    </row>
    <row r="116" spans="1:13" ht="16.5" customHeight="1">
      <c r="A116" s="38"/>
      <c r="D116" s="25" t="s">
        <v>183</v>
      </c>
      <c r="E116" s="5">
        <v>24</v>
      </c>
      <c r="G116" s="106">
        <v>2000000000</v>
      </c>
      <c r="H116" s="31"/>
      <c r="I116" s="31">
        <v>2000000000</v>
      </c>
      <c r="K116" s="106">
        <v>2000000000</v>
      </c>
      <c r="L116" s="31"/>
      <c r="M116" s="31">
        <v>2000000000</v>
      </c>
    </row>
    <row r="117" spans="1:13" ht="16.5" customHeight="1">
      <c r="A117" s="38" t="s">
        <v>184</v>
      </c>
      <c r="E117" s="5">
        <v>24</v>
      </c>
      <c r="G117" s="108">
        <v>1248938736</v>
      </c>
      <c r="H117" s="31"/>
      <c r="I117" s="10">
        <v>1248938736</v>
      </c>
      <c r="J117" s="4"/>
      <c r="K117" s="101">
        <v>1248938736</v>
      </c>
      <c r="L117" s="14"/>
      <c r="M117" s="14">
        <v>1248938736</v>
      </c>
    </row>
    <row r="118" spans="1:13" ht="16.5" customHeight="1">
      <c r="A118" s="38" t="s">
        <v>76</v>
      </c>
      <c r="E118" s="5"/>
      <c r="G118" s="106"/>
      <c r="H118" s="31"/>
      <c r="I118" s="31"/>
      <c r="K118" s="106"/>
      <c r="L118" s="31"/>
      <c r="M118" s="31"/>
    </row>
    <row r="119" spans="1:13" ht="16.5" customHeight="1">
      <c r="A119" s="38"/>
      <c r="B119" s="25" t="s">
        <v>77</v>
      </c>
      <c r="E119" s="5">
        <v>24</v>
      </c>
      <c r="G119" s="108">
        <v>94712575</v>
      </c>
      <c r="H119" s="31"/>
      <c r="I119" s="10">
        <v>94712575</v>
      </c>
      <c r="K119" s="102">
        <v>0</v>
      </c>
      <c r="L119" s="31"/>
      <c r="M119" s="13">
        <v>0</v>
      </c>
    </row>
    <row r="120" spans="1:13" ht="16.5" customHeight="1">
      <c r="A120" s="11" t="s">
        <v>20</v>
      </c>
      <c r="E120" s="5"/>
      <c r="G120" s="106"/>
      <c r="H120" s="31"/>
      <c r="I120" s="31"/>
      <c r="K120" s="106"/>
      <c r="L120" s="31"/>
      <c r="M120" s="31"/>
    </row>
    <row r="121" spans="1:13" ht="16.5" customHeight="1">
      <c r="A121" s="11"/>
      <c r="B121" s="25" t="s">
        <v>109</v>
      </c>
      <c r="G121" s="127"/>
      <c r="K121" s="127"/>
    </row>
    <row r="122" spans="1:13" ht="16.5" customHeight="1">
      <c r="A122" s="11"/>
      <c r="C122" s="25" t="s">
        <v>110</v>
      </c>
      <c r="E122" s="5">
        <v>25</v>
      </c>
      <c r="G122" s="106">
        <v>130650000</v>
      </c>
      <c r="H122" s="31"/>
      <c r="I122" s="31">
        <v>110350000</v>
      </c>
      <c r="K122" s="106">
        <v>130650000</v>
      </c>
      <c r="L122" s="31"/>
      <c r="M122" s="31">
        <v>110350000</v>
      </c>
    </row>
    <row r="123" spans="1:13" ht="16.5" customHeight="1">
      <c r="B123" s="25" t="s">
        <v>21</v>
      </c>
      <c r="E123" s="5"/>
      <c r="G123" s="108">
        <v>619522147</v>
      </c>
      <c r="H123" s="10"/>
      <c r="I123" s="10">
        <v>423929843</v>
      </c>
      <c r="J123" s="26"/>
      <c r="K123" s="102">
        <v>434715014</v>
      </c>
      <c r="L123" s="10"/>
      <c r="M123" s="13">
        <v>351871554</v>
      </c>
    </row>
    <row r="124" spans="1:13" ht="16.5" customHeight="1">
      <c r="A124" s="25" t="s">
        <v>93</v>
      </c>
      <c r="E124" s="5"/>
      <c r="G124" s="107">
        <v>-2889648</v>
      </c>
      <c r="H124" s="10"/>
      <c r="I124" s="32">
        <v>-7665932</v>
      </c>
      <c r="K124" s="103">
        <v>0</v>
      </c>
      <c r="L124" s="10"/>
      <c r="M124" s="15">
        <v>0</v>
      </c>
    </row>
    <row r="125" spans="1:13" ht="16.5" customHeight="1">
      <c r="E125" s="5"/>
      <c r="G125" s="108"/>
      <c r="H125" s="10"/>
      <c r="I125" s="10"/>
      <c r="K125" s="102"/>
      <c r="L125" s="10"/>
      <c r="M125" s="13"/>
    </row>
    <row r="126" spans="1:13" ht="16.5" customHeight="1">
      <c r="A126" s="29" t="s">
        <v>111</v>
      </c>
      <c r="E126" s="5"/>
      <c r="G126" s="127"/>
      <c r="K126" s="127"/>
    </row>
    <row r="127" spans="1:13" ht="16.5" customHeight="1">
      <c r="A127" s="29"/>
      <c r="B127" s="29" t="s">
        <v>211</v>
      </c>
      <c r="E127" s="5"/>
      <c r="G127" s="108">
        <f>SUM(G116:G124)</f>
        <v>4090933810</v>
      </c>
      <c r="H127" s="10"/>
      <c r="I127" s="10">
        <f>SUM(I116:I124)</f>
        <v>3870265222</v>
      </c>
      <c r="K127" s="108">
        <f>SUM(K116:K124)</f>
        <v>3814303750</v>
      </c>
      <c r="L127" s="10"/>
      <c r="M127" s="10">
        <f>SUM(M116:M124)</f>
        <v>3711160290</v>
      </c>
    </row>
    <row r="128" spans="1:13" ht="16.5" customHeight="1">
      <c r="B128" s="25" t="s">
        <v>55</v>
      </c>
      <c r="E128" s="5"/>
      <c r="G128" s="107">
        <v>-2121158</v>
      </c>
      <c r="H128" s="10"/>
      <c r="I128" s="32">
        <v>-390043</v>
      </c>
      <c r="K128" s="103">
        <v>0</v>
      </c>
      <c r="L128" s="10"/>
      <c r="M128" s="15">
        <v>0</v>
      </c>
    </row>
    <row r="129" spans="1:13" ht="16.5" customHeight="1">
      <c r="A129" s="29"/>
      <c r="E129" s="5"/>
      <c r="G129" s="108"/>
      <c r="H129" s="10"/>
      <c r="I129" s="10"/>
      <c r="K129" s="102"/>
      <c r="L129" s="10"/>
      <c r="M129" s="13"/>
    </row>
    <row r="130" spans="1:13" ht="16.5" customHeight="1">
      <c r="A130" s="29" t="s">
        <v>46</v>
      </c>
      <c r="E130" s="5"/>
      <c r="G130" s="107">
        <f>SUM(G127:G128)</f>
        <v>4088812652</v>
      </c>
      <c r="H130" s="10"/>
      <c r="I130" s="32">
        <f>SUM(I127:I128)</f>
        <v>3869875179</v>
      </c>
      <c r="K130" s="107">
        <f>SUM(K127:K128)</f>
        <v>3814303750</v>
      </c>
      <c r="L130" s="10"/>
      <c r="M130" s="32">
        <f>SUM(M127:M128)</f>
        <v>3711160290</v>
      </c>
    </row>
    <row r="131" spans="1:13" ht="16.5" customHeight="1">
      <c r="A131" s="29"/>
      <c r="E131" s="5"/>
      <c r="G131" s="108"/>
      <c r="H131" s="10"/>
      <c r="I131" s="10"/>
      <c r="K131" s="108"/>
      <c r="L131" s="10"/>
      <c r="M131" s="10"/>
    </row>
    <row r="132" spans="1:13" ht="16.5" customHeight="1" thickBot="1">
      <c r="A132" s="29" t="s">
        <v>60</v>
      </c>
      <c r="B132" s="29"/>
      <c r="E132" s="130"/>
      <c r="G132" s="109">
        <f>+G130+G84</f>
        <v>4883395002</v>
      </c>
      <c r="H132" s="10"/>
      <c r="I132" s="39">
        <f>+I130+I84</f>
        <v>4412314421</v>
      </c>
      <c r="K132" s="109">
        <f>+K130+K84</f>
        <v>4350180080</v>
      </c>
      <c r="L132" s="10"/>
      <c r="M132" s="39">
        <f>+M130+M84</f>
        <v>4063261332</v>
      </c>
    </row>
    <row r="133" spans="1:13" ht="16.5" customHeight="1" thickTop="1">
      <c r="A133" s="29"/>
      <c r="B133" s="29"/>
      <c r="E133" s="130"/>
      <c r="G133" s="10"/>
      <c r="H133" s="10"/>
      <c r="I133" s="10"/>
      <c r="K133" s="10"/>
      <c r="L133" s="10"/>
      <c r="M133" s="10"/>
    </row>
    <row r="134" spans="1:13" ht="16.5" customHeight="1">
      <c r="A134" s="29"/>
      <c r="B134" s="29"/>
      <c r="E134" s="130"/>
      <c r="G134" s="10"/>
      <c r="H134" s="10"/>
      <c r="I134" s="10"/>
      <c r="K134" s="10"/>
      <c r="L134" s="10"/>
      <c r="M134" s="10"/>
    </row>
    <row r="135" spans="1:13" ht="16.5" customHeight="1">
      <c r="A135" s="29"/>
      <c r="B135" s="29"/>
      <c r="E135" s="130"/>
      <c r="G135" s="10"/>
      <c r="H135" s="10"/>
      <c r="I135" s="10"/>
      <c r="K135" s="10"/>
      <c r="L135" s="10"/>
      <c r="M135" s="10"/>
    </row>
    <row r="136" spans="1:13" ht="16.5" customHeight="1">
      <c r="A136" s="29"/>
      <c r="B136" s="29"/>
      <c r="E136" s="130"/>
      <c r="G136" s="10"/>
      <c r="H136" s="10"/>
      <c r="I136" s="10"/>
      <c r="K136" s="10"/>
      <c r="L136" s="10"/>
      <c r="M136" s="10"/>
    </row>
    <row r="137" spans="1:13" ht="16.5" customHeight="1">
      <c r="A137" s="29"/>
      <c r="B137" s="29"/>
      <c r="E137" s="130"/>
      <c r="G137" s="10"/>
      <c r="H137" s="10"/>
      <c r="I137" s="10"/>
      <c r="K137" s="10"/>
      <c r="L137" s="10"/>
      <c r="M137" s="10"/>
    </row>
    <row r="138" spans="1:13" ht="16.5" customHeight="1">
      <c r="A138" s="29"/>
      <c r="B138" s="29"/>
      <c r="E138" s="130"/>
      <c r="G138" s="10"/>
      <c r="H138" s="10"/>
      <c r="I138" s="10"/>
      <c r="K138" s="10"/>
      <c r="L138" s="10"/>
      <c r="M138" s="10"/>
    </row>
    <row r="139" spans="1:13" ht="16.5" customHeight="1">
      <c r="A139" s="29"/>
      <c r="B139" s="29"/>
      <c r="E139" s="130"/>
      <c r="G139" s="10"/>
      <c r="H139" s="10"/>
      <c r="I139" s="10"/>
      <c r="K139" s="10"/>
      <c r="L139" s="10"/>
      <c r="M139" s="10"/>
    </row>
    <row r="140" spans="1:13" ht="16.5" customHeight="1">
      <c r="A140" s="29"/>
      <c r="B140" s="29"/>
      <c r="E140" s="130"/>
      <c r="G140" s="10"/>
      <c r="H140" s="10"/>
      <c r="I140" s="10"/>
      <c r="K140" s="10"/>
      <c r="L140" s="10"/>
      <c r="M140" s="10"/>
    </row>
    <row r="141" spans="1:13" ht="16.5" customHeight="1">
      <c r="A141" s="29"/>
      <c r="B141" s="29"/>
      <c r="E141" s="130"/>
      <c r="G141" s="10"/>
      <c r="H141" s="10"/>
      <c r="I141" s="10"/>
      <c r="K141" s="10"/>
      <c r="L141" s="10"/>
      <c r="M141" s="10"/>
    </row>
    <row r="142" spans="1:13" ht="21" customHeight="1">
      <c r="A142" s="29"/>
      <c r="B142" s="29"/>
      <c r="E142" s="130"/>
      <c r="G142" s="10"/>
      <c r="H142" s="10"/>
      <c r="I142" s="10"/>
      <c r="K142" s="10"/>
      <c r="L142" s="10"/>
      <c r="M142" s="10"/>
    </row>
    <row r="143" spans="1:13" ht="22.15" customHeight="1">
      <c r="A143" s="22" t="str">
        <f>A48</f>
        <v>The accompanying notes are an integral part of these consolidated and company financial statements.</v>
      </c>
      <c r="B143" s="22"/>
      <c r="C143" s="22"/>
      <c r="D143" s="22"/>
      <c r="E143" s="12"/>
      <c r="F143" s="22"/>
      <c r="G143" s="40"/>
      <c r="H143" s="40"/>
      <c r="I143" s="40"/>
      <c r="J143" s="40"/>
      <c r="K143" s="40"/>
      <c r="L143" s="40"/>
      <c r="M143" s="40"/>
    </row>
    <row r="145" spans="7:13" ht="16.5" customHeight="1">
      <c r="G145" s="31"/>
      <c r="I145" s="31"/>
      <c r="K145" s="31"/>
      <c r="M145" s="31"/>
    </row>
  </sheetData>
  <mergeCells count="13">
    <mergeCell ref="G54:I54"/>
    <mergeCell ref="K54:M54"/>
    <mergeCell ref="G6:I6"/>
    <mergeCell ref="K6:M6"/>
    <mergeCell ref="G7:I7"/>
    <mergeCell ref="K7:M7"/>
    <mergeCell ref="A46:M46"/>
    <mergeCell ref="G102:I102"/>
    <mergeCell ref="K102:M102"/>
    <mergeCell ref="G103:I103"/>
    <mergeCell ref="K103:M103"/>
    <mergeCell ref="G55:I55"/>
    <mergeCell ref="K55:M55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&amp;R&amp;"Arial,Regular"&amp;9&amp;P</oddFooter>
  </headerFooter>
  <rowBreaks count="2" manualBreakCount="2">
    <brk id="48" max="12" man="1"/>
    <brk id="9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2"/>
  <sheetViews>
    <sheetView topLeftCell="A33" zoomScaleNormal="100" zoomScaleSheetLayoutView="85" workbookViewId="0">
      <selection activeCell="G47" sqref="G47"/>
    </sheetView>
  </sheetViews>
  <sheetFormatPr defaultColWidth="9.42578125" defaultRowHeight="16.5" customHeight="1"/>
  <cols>
    <col min="1" max="3" width="1.5703125" style="25" customWidth="1"/>
    <col min="4" max="4" width="32.42578125" style="25" customWidth="1"/>
    <col min="5" max="5" width="6" style="25" customWidth="1"/>
    <col min="6" max="6" width="0.5703125" style="25" customWidth="1"/>
    <col min="7" max="7" width="13.5703125" style="31" customWidth="1"/>
    <col min="8" max="8" width="0.5703125" style="31" customWidth="1"/>
    <col min="9" max="9" width="13.5703125" style="31" customWidth="1"/>
    <col min="10" max="10" width="0.5703125" style="31" customWidth="1"/>
    <col min="11" max="11" width="13.5703125" style="31" customWidth="1"/>
    <col min="12" max="12" width="0.5703125" style="31" customWidth="1"/>
    <col min="13" max="13" width="13.5703125" style="31" customWidth="1"/>
    <col min="14" max="16384" width="9.42578125" style="25"/>
  </cols>
  <sheetData>
    <row r="1" spans="1:13" ht="16.5" customHeight="1">
      <c r="A1" s="29" t="s">
        <v>117</v>
      </c>
      <c r="E1" s="130"/>
      <c r="J1" s="25"/>
    </row>
    <row r="2" spans="1:13" ht="16.5" customHeight="1">
      <c r="A2" s="29" t="s">
        <v>126</v>
      </c>
      <c r="E2" s="130"/>
    </row>
    <row r="3" spans="1:13" ht="16.5" customHeight="1">
      <c r="A3" s="2" t="s">
        <v>164</v>
      </c>
      <c r="B3" s="22"/>
      <c r="C3" s="22"/>
      <c r="D3" s="22"/>
      <c r="E3" s="12"/>
      <c r="F3" s="22"/>
      <c r="G3" s="32"/>
      <c r="H3" s="32"/>
      <c r="I3" s="32"/>
      <c r="J3" s="32"/>
      <c r="K3" s="32"/>
      <c r="L3" s="32"/>
      <c r="M3" s="32"/>
    </row>
    <row r="4" spans="1:13" ht="16.5" customHeight="1">
      <c r="A4" s="23"/>
      <c r="B4" s="26"/>
      <c r="C4" s="26"/>
      <c r="D4" s="26"/>
      <c r="E4" s="5"/>
      <c r="F4" s="26"/>
      <c r="G4" s="10"/>
      <c r="H4" s="10"/>
      <c r="I4" s="10"/>
      <c r="J4" s="10"/>
      <c r="K4" s="10"/>
      <c r="L4" s="10"/>
      <c r="M4" s="10"/>
    </row>
    <row r="5" spans="1:13" ht="16.5" customHeight="1">
      <c r="E5" s="7"/>
      <c r="F5" s="29"/>
      <c r="G5" s="6"/>
      <c r="H5" s="6"/>
      <c r="I5" s="6"/>
      <c r="J5" s="6"/>
      <c r="K5" s="6"/>
      <c r="L5" s="6"/>
      <c r="M5" s="6"/>
    </row>
    <row r="6" spans="1:13" ht="14.1" customHeight="1">
      <c r="A6" s="23"/>
      <c r="B6" s="26"/>
      <c r="C6" s="26"/>
      <c r="D6" s="26"/>
      <c r="E6" s="5"/>
      <c r="F6" s="26"/>
      <c r="G6" s="137" t="s">
        <v>40</v>
      </c>
      <c r="H6" s="137"/>
      <c r="I6" s="137"/>
      <c r="J6" s="6"/>
      <c r="K6" s="137" t="s">
        <v>57</v>
      </c>
      <c r="L6" s="137"/>
      <c r="M6" s="137"/>
    </row>
    <row r="7" spans="1:13" ht="14.1" customHeight="1">
      <c r="A7" s="23"/>
      <c r="B7" s="26"/>
      <c r="C7" s="26"/>
      <c r="D7" s="26"/>
      <c r="E7" s="5"/>
      <c r="F7" s="26"/>
      <c r="G7" s="135" t="s">
        <v>135</v>
      </c>
      <c r="H7" s="135"/>
      <c r="I7" s="135"/>
      <c r="J7" s="25"/>
      <c r="K7" s="135" t="s">
        <v>135</v>
      </c>
      <c r="L7" s="135"/>
      <c r="M7" s="135"/>
    </row>
    <row r="8" spans="1:13" ht="14.1" customHeight="1">
      <c r="E8" s="130"/>
      <c r="G8" s="6" t="s">
        <v>162</v>
      </c>
      <c r="H8" s="6"/>
      <c r="I8" s="6" t="s">
        <v>143</v>
      </c>
      <c r="K8" s="6" t="s">
        <v>162</v>
      </c>
      <c r="L8" s="6"/>
      <c r="M8" s="6" t="s">
        <v>143</v>
      </c>
    </row>
    <row r="9" spans="1:13" ht="14.1" customHeight="1">
      <c r="E9" s="97" t="s">
        <v>1</v>
      </c>
      <c r="F9" s="29"/>
      <c r="G9" s="33" t="s">
        <v>2</v>
      </c>
      <c r="H9" s="6"/>
      <c r="I9" s="33" t="s">
        <v>2</v>
      </c>
      <c r="J9" s="44"/>
      <c r="K9" s="33" t="s">
        <v>2</v>
      </c>
      <c r="L9" s="6"/>
      <c r="M9" s="33" t="s">
        <v>2</v>
      </c>
    </row>
    <row r="10" spans="1:13" ht="14.1" customHeight="1">
      <c r="A10" s="41"/>
      <c r="E10" s="130"/>
      <c r="G10" s="102"/>
      <c r="I10" s="13"/>
      <c r="K10" s="102"/>
      <c r="M10" s="13"/>
    </row>
    <row r="11" spans="1:13" ht="14.1" customHeight="1">
      <c r="A11" s="25" t="s">
        <v>108</v>
      </c>
      <c r="E11" s="130">
        <v>10</v>
      </c>
      <c r="G11" s="102">
        <v>3116378226</v>
      </c>
      <c r="I11" s="13">
        <v>2776377860</v>
      </c>
      <c r="J11" s="63"/>
      <c r="K11" s="102">
        <v>2311930075</v>
      </c>
      <c r="L11" s="25"/>
      <c r="M11" s="13">
        <v>2074489615</v>
      </c>
    </row>
    <row r="12" spans="1:13" ht="14.1" customHeight="1">
      <c r="A12" s="41" t="s">
        <v>83</v>
      </c>
      <c r="E12" s="130">
        <v>10</v>
      </c>
      <c r="G12" s="103">
        <v>55697723</v>
      </c>
      <c r="I12" s="15">
        <v>88275697</v>
      </c>
      <c r="J12" s="63"/>
      <c r="K12" s="103">
        <v>0</v>
      </c>
      <c r="L12" s="25"/>
      <c r="M12" s="15">
        <v>0</v>
      </c>
    </row>
    <row r="13" spans="1:13" ht="14.1" customHeight="1">
      <c r="A13" s="41"/>
      <c r="E13" s="130"/>
      <c r="G13" s="102"/>
      <c r="I13" s="13"/>
      <c r="K13" s="102"/>
      <c r="M13" s="13"/>
    </row>
    <row r="14" spans="1:13" ht="14.1" customHeight="1">
      <c r="A14" s="64" t="s">
        <v>85</v>
      </c>
      <c r="E14" s="130"/>
      <c r="G14" s="103">
        <f>SUM(G11:G12)</f>
        <v>3172075949</v>
      </c>
      <c r="I14" s="15">
        <f>SUM(I11:I12)</f>
        <v>2864653557</v>
      </c>
      <c r="K14" s="103">
        <f>SUM(K11:K12)</f>
        <v>2311930075</v>
      </c>
      <c r="M14" s="15">
        <f>SUM(M11:M12)</f>
        <v>2074489615</v>
      </c>
    </row>
    <row r="15" spans="1:13" ht="14.1" customHeight="1">
      <c r="A15" s="64"/>
      <c r="E15" s="130"/>
      <c r="G15" s="102"/>
      <c r="H15" s="10"/>
      <c r="I15" s="13"/>
      <c r="J15" s="10"/>
      <c r="K15" s="102"/>
      <c r="L15" s="10"/>
      <c r="M15" s="13"/>
    </row>
    <row r="16" spans="1:13" ht="14.1" customHeight="1">
      <c r="A16" s="25" t="s">
        <v>92</v>
      </c>
      <c r="E16" s="130">
        <v>29</v>
      </c>
      <c r="G16" s="102">
        <v>-1809291627</v>
      </c>
      <c r="I16" s="13">
        <v>-1668377919</v>
      </c>
      <c r="J16" s="63"/>
      <c r="K16" s="102">
        <v>-1426212857</v>
      </c>
      <c r="L16" s="25"/>
      <c r="M16" s="13">
        <v>-1307234750</v>
      </c>
    </row>
    <row r="17" spans="1:13" ht="14.1" customHeight="1">
      <c r="A17" s="41" t="s">
        <v>86</v>
      </c>
      <c r="E17" s="130">
        <v>29</v>
      </c>
      <c r="G17" s="103">
        <v>-79185665</v>
      </c>
      <c r="I17" s="15">
        <v>-105656736</v>
      </c>
      <c r="J17" s="63"/>
      <c r="K17" s="103">
        <v>0</v>
      </c>
      <c r="L17" s="25"/>
      <c r="M17" s="15">
        <v>0</v>
      </c>
    </row>
    <row r="18" spans="1:13" ht="14.1" customHeight="1">
      <c r="A18" s="41"/>
      <c r="E18" s="130"/>
      <c r="G18" s="102"/>
      <c r="H18" s="10"/>
      <c r="I18" s="13"/>
      <c r="J18" s="10"/>
      <c r="K18" s="102"/>
      <c r="L18" s="10"/>
      <c r="M18" s="13"/>
    </row>
    <row r="19" spans="1:13" ht="14.1" customHeight="1">
      <c r="A19" s="64" t="s">
        <v>87</v>
      </c>
      <c r="G19" s="103">
        <f>SUM(G16:G17)</f>
        <v>-1888477292</v>
      </c>
      <c r="H19" s="25"/>
      <c r="I19" s="15">
        <f>SUM(I16:I17)</f>
        <v>-1774034655</v>
      </c>
      <c r="J19" s="25"/>
      <c r="K19" s="103">
        <f>SUM(K16:K17)</f>
        <v>-1426212857</v>
      </c>
      <c r="L19" s="25"/>
      <c r="M19" s="15">
        <f>SUM(M16:M17)</f>
        <v>-1307234750</v>
      </c>
    </row>
    <row r="20" spans="1:13" ht="14.1" customHeight="1">
      <c r="A20" s="23"/>
      <c r="B20" s="26"/>
      <c r="C20" s="26"/>
      <c r="D20" s="26"/>
      <c r="E20" s="5"/>
      <c r="F20" s="26"/>
      <c r="G20" s="106"/>
      <c r="H20" s="10"/>
      <c r="J20" s="10"/>
      <c r="K20" s="106"/>
      <c r="L20" s="10"/>
    </row>
    <row r="21" spans="1:13" ht="14.1" customHeight="1">
      <c r="A21" s="29" t="s">
        <v>22</v>
      </c>
      <c r="E21" s="130"/>
      <c r="G21" s="106">
        <f>SUM(G19,G14)</f>
        <v>1283598657</v>
      </c>
      <c r="I21" s="31">
        <f>SUM(I19,I14)</f>
        <v>1090618902</v>
      </c>
      <c r="K21" s="106">
        <f>SUM(K19,K14)</f>
        <v>885717218</v>
      </c>
      <c r="M21" s="31">
        <f>SUM(M19,M14)</f>
        <v>767254865</v>
      </c>
    </row>
    <row r="22" spans="1:13" ht="14.1" customHeight="1">
      <c r="A22" s="25" t="s">
        <v>144</v>
      </c>
      <c r="E22" s="130"/>
      <c r="G22" s="106">
        <v>0</v>
      </c>
      <c r="I22" s="31">
        <v>0</v>
      </c>
      <c r="K22" s="106">
        <v>0</v>
      </c>
      <c r="M22" s="31">
        <v>65785029</v>
      </c>
    </row>
    <row r="23" spans="1:13" ht="14.1" customHeight="1">
      <c r="A23" s="25" t="s">
        <v>45</v>
      </c>
      <c r="E23" s="130">
        <v>27</v>
      </c>
      <c r="G23" s="102">
        <v>15189213</v>
      </c>
      <c r="H23" s="10"/>
      <c r="I23" s="13">
        <v>17341322</v>
      </c>
      <c r="J23" s="10"/>
      <c r="K23" s="102">
        <v>67902508</v>
      </c>
      <c r="L23" s="10"/>
      <c r="M23" s="13">
        <v>58265536</v>
      </c>
    </row>
    <row r="24" spans="1:13" ht="14.1" customHeight="1">
      <c r="A24" s="25" t="s">
        <v>23</v>
      </c>
      <c r="E24" s="130" t="s">
        <v>213</v>
      </c>
      <c r="G24" s="101">
        <v>-191662129</v>
      </c>
      <c r="H24" s="13"/>
      <c r="I24" s="13">
        <v>-182013584</v>
      </c>
      <c r="J24" s="13"/>
      <c r="K24" s="101">
        <v>-141825183</v>
      </c>
      <c r="M24" s="14">
        <v>-128663246</v>
      </c>
    </row>
    <row r="25" spans="1:13" ht="14.1" customHeight="1">
      <c r="A25" s="25" t="s">
        <v>24</v>
      </c>
      <c r="E25" s="130" t="s">
        <v>213</v>
      </c>
      <c r="G25" s="102">
        <v>-440471877</v>
      </c>
      <c r="H25" s="13"/>
      <c r="I25" s="13">
        <v>-457096100</v>
      </c>
      <c r="J25" s="13"/>
      <c r="K25" s="102">
        <v>-294427675</v>
      </c>
      <c r="L25" s="10"/>
      <c r="M25" s="13">
        <v>-281938976</v>
      </c>
    </row>
    <row r="26" spans="1:13" ht="14.1" customHeight="1">
      <c r="A26" s="25" t="s">
        <v>169</v>
      </c>
      <c r="E26" s="130">
        <v>13</v>
      </c>
      <c r="G26" s="102">
        <v>-19735303</v>
      </c>
      <c r="H26" s="13"/>
      <c r="I26" s="13">
        <v>0</v>
      </c>
      <c r="J26" s="13"/>
      <c r="K26" s="102">
        <v>-17197929</v>
      </c>
      <c r="L26" s="10"/>
      <c r="M26" s="13">
        <v>0</v>
      </c>
    </row>
    <row r="27" spans="1:13" ht="14.1" customHeight="1">
      <c r="A27" s="25" t="s">
        <v>25</v>
      </c>
      <c r="E27" s="130">
        <v>28</v>
      </c>
      <c r="G27" s="103">
        <v>-14571517</v>
      </c>
      <c r="I27" s="15">
        <v>-25949201</v>
      </c>
      <c r="K27" s="103">
        <v>-8790794</v>
      </c>
      <c r="M27" s="15">
        <v>-17010227</v>
      </c>
    </row>
    <row r="28" spans="1:13" ht="14.1" customHeight="1">
      <c r="E28" s="130"/>
      <c r="G28" s="110"/>
      <c r="I28" s="65"/>
      <c r="K28" s="110"/>
      <c r="M28" s="65"/>
    </row>
    <row r="29" spans="1:13" ht="14.1" customHeight="1">
      <c r="A29" s="29" t="s">
        <v>228</v>
      </c>
      <c r="E29" s="130"/>
      <c r="G29" s="110">
        <f>SUM(G21:G27)</f>
        <v>632347044</v>
      </c>
      <c r="I29" s="65">
        <f>SUM(I21:I27)</f>
        <v>442901339</v>
      </c>
      <c r="K29" s="110">
        <f>SUM(K21:K27)</f>
        <v>491378145</v>
      </c>
      <c r="M29" s="65">
        <f>SUM(M21:M27)</f>
        <v>463692981</v>
      </c>
    </row>
    <row r="30" spans="1:13" ht="14.1" customHeight="1">
      <c r="A30" s="25" t="s">
        <v>26</v>
      </c>
      <c r="E30" s="130">
        <v>30</v>
      </c>
      <c r="G30" s="124">
        <v>-115040492</v>
      </c>
      <c r="H30" s="10"/>
      <c r="I30" s="15">
        <v>-89365146</v>
      </c>
      <c r="J30" s="10"/>
      <c r="K30" s="124">
        <v>-85522168</v>
      </c>
      <c r="M30" s="15">
        <v>-78773923</v>
      </c>
    </row>
    <row r="31" spans="1:13" ht="14.1" customHeight="1">
      <c r="E31" s="130"/>
      <c r="G31" s="108"/>
      <c r="I31" s="10"/>
      <c r="K31" s="108"/>
      <c r="M31" s="10"/>
    </row>
    <row r="32" spans="1:13" s="26" customFormat="1" ht="14.1" customHeight="1" thickBot="1">
      <c r="A32" s="23" t="s">
        <v>227</v>
      </c>
      <c r="E32" s="5"/>
      <c r="G32" s="111">
        <f>SUM(G29:G30)</f>
        <v>517306552</v>
      </c>
      <c r="H32" s="10"/>
      <c r="I32" s="66">
        <f>SUM(I29:I30)</f>
        <v>353536193</v>
      </c>
      <c r="J32" s="10"/>
      <c r="K32" s="111">
        <f>SUM(K28:K30)</f>
        <v>405855977</v>
      </c>
      <c r="L32" s="10"/>
      <c r="M32" s="66">
        <f>SUM(M28:M30)</f>
        <v>384919058</v>
      </c>
    </row>
    <row r="33" spans="1:13" ht="14.1" customHeight="1" thickTop="1">
      <c r="A33" s="23"/>
      <c r="B33" s="26"/>
      <c r="C33" s="26"/>
      <c r="D33" s="26"/>
      <c r="E33" s="5"/>
      <c r="F33" s="26"/>
      <c r="G33" s="106"/>
      <c r="H33" s="10"/>
      <c r="J33" s="10"/>
      <c r="K33" s="106"/>
      <c r="L33" s="10"/>
    </row>
    <row r="34" spans="1:13" ht="14.1" customHeight="1">
      <c r="A34" s="29" t="s">
        <v>229</v>
      </c>
      <c r="E34" s="130"/>
      <c r="G34" s="106"/>
      <c r="K34" s="106"/>
    </row>
    <row r="35" spans="1:13" ht="14.1" customHeight="1">
      <c r="A35" s="67" t="s">
        <v>185</v>
      </c>
      <c r="E35" s="130"/>
      <c r="G35" s="106"/>
      <c r="K35" s="106"/>
    </row>
    <row r="36" spans="1:13" ht="14.1" customHeight="1">
      <c r="B36" s="25" t="s">
        <v>231</v>
      </c>
      <c r="E36" s="130"/>
      <c r="G36" s="106"/>
      <c r="K36" s="106"/>
    </row>
    <row r="37" spans="1:13" ht="14.1" customHeight="1">
      <c r="C37" s="25" t="s">
        <v>230</v>
      </c>
      <c r="E37" s="130">
        <v>23</v>
      </c>
      <c r="G37" s="106">
        <v>-2808990</v>
      </c>
      <c r="I37" s="31">
        <v>0</v>
      </c>
      <c r="K37" s="106">
        <v>-286940</v>
      </c>
      <c r="M37" s="31">
        <v>0</v>
      </c>
    </row>
    <row r="38" spans="1:13" ht="14.1" customHeight="1">
      <c r="B38" s="25" t="s">
        <v>232</v>
      </c>
      <c r="E38" s="130"/>
      <c r="G38" s="106"/>
      <c r="K38" s="106"/>
    </row>
    <row r="39" spans="1:13" ht="14.1" customHeight="1">
      <c r="C39" s="25" t="s">
        <v>233</v>
      </c>
      <c r="E39" s="130"/>
      <c r="G39" s="107">
        <v>561798</v>
      </c>
      <c r="I39" s="32">
        <v>0</v>
      </c>
      <c r="K39" s="107">
        <v>57388</v>
      </c>
      <c r="M39" s="32">
        <v>0</v>
      </c>
    </row>
    <row r="40" spans="1:13" ht="14.1" customHeight="1">
      <c r="E40" s="130"/>
      <c r="G40" s="108"/>
      <c r="I40" s="10"/>
      <c r="K40" s="108"/>
      <c r="M40" s="10"/>
    </row>
    <row r="41" spans="1:13" ht="14.1" customHeight="1">
      <c r="B41" s="25" t="s">
        <v>127</v>
      </c>
      <c r="E41" s="5"/>
      <c r="F41" s="26"/>
      <c r="G41" s="106"/>
      <c r="H41" s="10"/>
      <c r="J41" s="10"/>
      <c r="K41" s="106"/>
      <c r="L41" s="10"/>
    </row>
    <row r="42" spans="1:13" ht="14.1" customHeight="1">
      <c r="C42" s="25" t="s">
        <v>123</v>
      </c>
      <c r="E42" s="5"/>
      <c r="F42" s="26"/>
      <c r="G42" s="107">
        <f>SUM(G36:G39)</f>
        <v>-2247192</v>
      </c>
      <c r="H42" s="10"/>
      <c r="I42" s="32">
        <f>SUM(I36:I39)</f>
        <v>0</v>
      </c>
      <c r="J42" s="10"/>
      <c r="K42" s="107">
        <f>SUM(K36:K39)</f>
        <v>-229552</v>
      </c>
      <c r="L42" s="10"/>
      <c r="M42" s="32">
        <f>SUM(M36:M39)</f>
        <v>0</v>
      </c>
    </row>
    <row r="43" spans="1:13" ht="14.1" customHeight="1">
      <c r="E43" s="5"/>
      <c r="F43" s="26"/>
      <c r="G43" s="108"/>
      <c r="H43" s="10"/>
      <c r="I43" s="10"/>
      <c r="J43" s="10"/>
      <c r="K43" s="108"/>
      <c r="L43" s="10"/>
      <c r="M43" s="10"/>
    </row>
    <row r="44" spans="1:13" ht="14.1" customHeight="1">
      <c r="A44" s="67" t="s">
        <v>234</v>
      </c>
      <c r="E44" s="130"/>
      <c r="G44" s="106"/>
      <c r="K44" s="106"/>
    </row>
    <row r="45" spans="1:13" ht="14.1" customHeight="1">
      <c r="A45" s="67"/>
      <c r="B45" s="67" t="s">
        <v>235</v>
      </c>
      <c r="E45" s="130"/>
      <c r="G45" s="106"/>
      <c r="K45" s="106"/>
    </row>
    <row r="46" spans="1:13" ht="14.1" customHeight="1">
      <c r="B46" s="25" t="s">
        <v>53</v>
      </c>
      <c r="E46" s="5"/>
      <c r="F46" s="26"/>
      <c r="G46" s="107">
        <v>4755003</v>
      </c>
      <c r="H46" s="10"/>
      <c r="I46" s="15">
        <v>-4684902</v>
      </c>
      <c r="J46" s="10"/>
      <c r="K46" s="107">
        <v>0</v>
      </c>
      <c r="L46" s="10"/>
      <c r="M46" s="32">
        <v>0</v>
      </c>
    </row>
    <row r="47" spans="1:13" ht="14.1" customHeight="1">
      <c r="E47" s="5"/>
      <c r="F47" s="26"/>
      <c r="G47" s="102"/>
      <c r="H47" s="10"/>
      <c r="I47" s="13"/>
      <c r="J47" s="10"/>
      <c r="K47" s="108"/>
      <c r="L47" s="10"/>
      <c r="M47" s="10"/>
    </row>
    <row r="48" spans="1:13" ht="14.1" customHeight="1">
      <c r="B48" s="25" t="s">
        <v>186</v>
      </c>
      <c r="E48" s="5"/>
      <c r="F48" s="26"/>
      <c r="G48" s="106"/>
      <c r="H48" s="10"/>
      <c r="J48" s="10"/>
      <c r="K48" s="106"/>
      <c r="L48" s="10"/>
    </row>
    <row r="49" spans="1:13" ht="14.1" customHeight="1">
      <c r="C49" s="25" t="s">
        <v>123</v>
      </c>
      <c r="E49" s="5"/>
      <c r="F49" s="26"/>
      <c r="G49" s="107">
        <f>G46</f>
        <v>4755003</v>
      </c>
      <c r="H49" s="10"/>
      <c r="I49" s="32">
        <f>I46</f>
        <v>-4684902</v>
      </c>
      <c r="J49" s="10"/>
      <c r="K49" s="107">
        <f>K46</f>
        <v>0</v>
      </c>
      <c r="L49" s="10"/>
      <c r="M49" s="32">
        <f>M46</f>
        <v>0</v>
      </c>
    </row>
    <row r="50" spans="1:13" ht="14.1" customHeight="1">
      <c r="E50" s="5"/>
      <c r="F50" s="26"/>
      <c r="G50" s="108"/>
      <c r="H50" s="10"/>
      <c r="I50" s="10"/>
      <c r="J50" s="10"/>
      <c r="K50" s="108"/>
      <c r="L50" s="10"/>
      <c r="M50" s="10"/>
    </row>
    <row r="51" spans="1:13" ht="14.1" customHeight="1">
      <c r="A51" s="29" t="s">
        <v>237</v>
      </c>
      <c r="E51" s="5"/>
      <c r="F51" s="26"/>
      <c r="G51" s="108"/>
      <c r="H51" s="10"/>
      <c r="I51" s="10"/>
      <c r="J51" s="10"/>
      <c r="K51" s="108"/>
      <c r="L51" s="10"/>
      <c r="M51" s="10"/>
    </row>
    <row r="52" spans="1:13" ht="14.1" customHeight="1">
      <c r="A52" s="29"/>
      <c r="B52" s="29" t="s">
        <v>236</v>
      </c>
      <c r="C52" s="29"/>
      <c r="D52" s="29"/>
      <c r="E52" s="5"/>
      <c r="F52" s="26"/>
      <c r="G52" s="107">
        <f>SUM(G49,G42)</f>
        <v>2507811</v>
      </c>
      <c r="H52" s="10"/>
      <c r="I52" s="32">
        <f>SUM(I49,I42)</f>
        <v>-4684902</v>
      </c>
      <c r="J52" s="10"/>
      <c r="K52" s="107">
        <f>SUM(K49,K42)</f>
        <v>-229552</v>
      </c>
      <c r="L52" s="10"/>
      <c r="M52" s="32">
        <f>SUM(M49,M42)</f>
        <v>0</v>
      </c>
    </row>
    <row r="53" spans="1:13" ht="14.1" customHeight="1">
      <c r="A53" s="29"/>
      <c r="B53" s="29"/>
      <c r="C53" s="29"/>
      <c r="D53" s="29"/>
      <c r="E53" s="5"/>
      <c r="F53" s="26"/>
      <c r="G53" s="106"/>
      <c r="H53" s="10"/>
      <c r="J53" s="10"/>
      <c r="K53" s="106"/>
      <c r="L53" s="10"/>
    </row>
    <row r="54" spans="1:13" ht="14.1" customHeight="1" thickBot="1">
      <c r="A54" s="29" t="s">
        <v>134</v>
      </c>
      <c r="E54" s="5"/>
      <c r="F54" s="26"/>
      <c r="G54" s="109">
        <f>SUM(G32,G52)</f>
        <v>519814363</v>
      </c>
      <c r="H54" s="10"/>
      <c r="I54" s="39">
        <f>SUM(I32,I52)</f>
        <v>348851291</v>
      </c>
      <c r="J54" s="10"/>
      <c r="K54" s="109">
        <f>SUM(K32,K52)</f>
        <v>405626425</v>
      </c>
      <c r="L54" s="10"/>
      <c r="M54" s="39">
        <f>SUM(M32,M52)</f>
        <v>384919058</v>
      </c>
    </row>
    <row r="55" spans="1:13" ht="14.1" customHeight="1" thickTop="1">
      <c r="A55" s="29"/>
      <c r="E55" s="5"/>
      <c r="F55" s="26"/>
      <c r="G55" s="10"/>
      <c r="H55" s="10"/>
      <c r="I55" s="10"/>
      <c r="J55" s="10"/>
      <c r="K55" s="10"/>
      <c r="L55" s="10"/>
      <c r="M55" s="10"/>
    </row>
    <row r="56" spans="1:13" ht="16.5" customHeight="1">
      <c r="A56" s="29"/>
      <c r="E56" s="5"/>
      <c r="F56" s="26"/>
      <c r="G56" s="10"/>
      <c r="H56" s="10"/>
      <c r="I56" s="10"/>
      <c r="J56" s="10"/>
      <c r="K56" s="10"/>
      <c r="L56" s="10"/>
      <c r="M56" s="10"/>
    </row>
    <row r="57" spans="1:13" ht="22.15" customHeight="1">
      <c r="A57" s="22" t="str">
        <f>'EN5-7'!A48</f>
        <v>The accompanying notes are an integral part of these consolidated and company financial statements.</v>
      </c>
      <c r="B57" s="22"/>
      <c r="C57" s="22"/>
      <c r="D57" s="22"/>
      <c r="E57" s="12"/>
      <c r="F57" s="22"/>
      <c r="G57" s="32"/>
      <c r="H57" s="32"/>
      <c r="I57" s="32"/>
      <c r="J57" s="32"/>
      <c r="K57" s="32"/>
      <c r="L57" s="32"/>
      <c r="M57" s="32"/>
    </row>
    <row r="58" spans="1:13" ht="16.5" customHeight="1">
      <c r="A58" s="29" t="s">
        <v>117</v>
      </c>
      <c r="E58" s="130"/>
      <c r="J58" s="25"/>
    </row>
    <row r="59" spans="1:13" ht="16.5" customHeight="1">
      <c r="A59" s="29" t="s">
        <v>129</v>
      </c>
      <c r="E59" s="130"/>
    </row>
    <row r="60" spans="1:13" ht="16.5" customHeight="1">
      <c r="A60" s="2" t="s">
        <v>164</v>
      </c>
      <c r="B60" s="22"/>
      <c r="C60" s="22"/>
      <c r="D60" s="22"/>
      <c r="E60" s="12"/>
      <c r="F60" s="22"/>
      <c r="G60" s="32"/>
      <c r="H60" s="32"/>
      <c r="I60" s="32"/>
      <c r="J60" s="32"/>
      <c r="K60" s="32"/>
      <c r="L60" s="32"/>
      <c r="M60" s="32"/>
    </row>
    <row r="61" spans="1:13" ht="16.5" customHeight="1">
      <c r="A61" s="23"/>
      <c r="B61" s="26"/>
      <c r="C61" s="26"/>
      <c r="D61" s="26"/>
      <c r="E61" s="5"/>
      <c r="F61" s="26"/>
      <c r="G61" s="10"/>
      <c r="H61" s="10"/>
      <c r="I61" s="10"/>
      <c r="J61" s="10"/>
      <c r="K61" s="10"/>
      <c r="L61" s="10"/>
      <c r="M61" s="10"/>
    </row>
    <row r="62" spans="1:13" ht="16.5" customHeight="1">
      <c r="E62" s="7"/>
      <c r="F62" s="29"/>
      <c r="G62" s="6"/>
      <c r="H62" s="6"/>
      <c r="I62" s="6"/>
      <c r="J62" s="6"/>
      <c r="K62" s="6"/>
      <c r="L62" s="6"/>
      <c r="M62" s="6"/>
    </row>
    <row r="63" spans="1:13" ht="16.5" customHeight="1">
      <c r="A63" s="23"/>
      <c r="B63" s="26"/>
      <c r="C63" s="26"/>
      <c r="D63" s="26"/>
      <c r="E63" s="5"/>
      <c r="F63" s="26"/>
      <c r="G63" s="137" t="s">
        <v>40</v>
      </c>
      <c r="H63" s="137"/>
      <c r="I63" s="137"/>
      <c r="J63" s="6"/>
      <c r="K63" s="137" t="s">
        <v>57</v>
      </c>
      <c r="L63" s="137"/>
      <c r="M63" s="137"/>
    </row>
    <row r="64" spans="1:13" ht="16.5" customHeight="1">
      <c r="A64" s="23"/>
      <c r="B64" s="26"/>
      <c r="C64" s="26"/>
      <c r="D64" s="26"/>
      <c r="E64" s="5"/>
      <c r="F64" s="26"/>
      <c r="G64" s="135" t="s">
        <v>135</v>
      </c>
      <c r="H64" s="135"/>
      <c r="I64" s="135"/>
      <c r="J64" s="25"/>
      <c r="K64" s="135" t="s">
        <v>135</v>
      </c>
      <c r="L64" s="135"/>
      <c r="M64" s="135"/>
    </row>
    <row r="65" spans="1:13" ht="16.5" customHeight="1">
      <c r="E65" s="130"/>
      <c r="G65" s="6" t="s">
        <v>162</v>
      </c>
      <c r="H65" s="6"/>
      <c r="I65" s="6" t="s">
        <v>143</v>
      </c>
      <c r="J65" s="29"/>
      <c r="K65" s="6" t="s">
        <v>162</v>
      </c>
      <c r="L65" s="6"/>
      <c r="M65" s="6" t="s">
        <v>143</v>
      </c>
    </row>
    <row r="66" spans="1:13" ht="16.5" customHeight="1">
      <c r="E66" s="97" t="s">
        <v>208</v>
      </c>
      <c r="F66" s="29"/>
      <c r="G66" s="33" t="s">
        <v>2</v>
      </c>
      <c r="H66" s="6"/>
      <c r="I66" s="33" t="s">
        <v>2</v>
      </c>
      <c r="J66" s="44"/>
      <c r="K66" s="33" t="s">
        <v>2</v>
      </c>
      <c r="L66" s="6"/>
      <c r="M66" s="33" t="s">
        <v>2</v>
      </c>
    </row>
    <row r="67" spans="1:13" ht="16.5" customHeight="1">
      <c r="A67" s="41"/>
      <c r="E67" s="130"/>
      <c r="G67" s="102"/>
      <c r="I67" s="13"/>
      <c r="K67" s="102"/>
      <c r="M67" s="13"/>
    </row>
    <row r="68" spans="1:13" ht="16.5" customHeight="1">
      <c r="A68" s="23" t="s">
        <v>54</v>
      </c>
      <c r="B68" s="26"/>
      <c r="C68" s="26"/>
      <c r="D68" s="26"/>
      <c r="E68" s="5"/>
      <c r="F68" s="26"/>
      <c r="G68" s="106"/>
      <c r="H68" s="10"/>
      <c r="J68" s="10"/>
      <c r="K68" s="106"/>
      <c r="L68" s="10"/>
    </row>
    <row r="69" spans="1:13" ht="16.5" customHeight="1">
      <c r="A69" s="25" t="s">
        <v>212</v>
      </c>
      <c r="E69" s="5"/>
      <c r="F69" s="26"/>
      <c r="G69" s="106">
        <v>519016386</v>
      </c>
      <c r="H69" s="10"/>
      <c r="I69" s="31">
        <f>I32-I70</f>
        <v>352777109</v>
      </c>
      <c r="J69" s="10"/>
      <c r="K69" s="106">
        <f>K32</f>
        <v>405855977</v>
      </c>
      <c r="L69" s="10"/>
      <c r="M69" s="31">
        <f>M32</f>
        <v>384919058</v>
      </c>
    </row>
    <row r="70" spans="1:13" ht="16.5" customHeight="1">
      <c r="A70" s="25" t="s">
        <v>55</v>
      </c>
      <c r="E70" s="5"/>
      <c r="F70" s="26"/>
      <c r="G70" s="107">
        <v>-1709834</v>
      </c>
      <c r="H70" s="10"/>
      <c r="I70" s="15">
        <v>759084</v>
      </c>
      <c r="J70" s="10"/>
      <c r="K70" s="107">
        <v>0</v>
      </c>
      <c r="L70" s="10"/>
      <c r="M70" s="32">
        <v>0</v>
      </c>
    </row>
    <row r="71" spans="1:13" ht="16.5" customHeight="1">
      <c r="A71" s="23"/>
      <c r="B71" s="26"/>
      <c r="C71" s="26"/>
      <c r="D71" s="26"/>
      <c r="E71" s="5"/>
      <c r="F71" s="26"/>
      <c r="G71" s="106"/>
      <c r="H71" s="10"/>
      <c r="J71" s="10"/>
      <c r="K71" s="106"/>
      <c r="L71" s="10"/>
    </row>
    <row r="72" spans="1:13" ht="16.5" customHeight="1" thickBot="1">
      <c r="A72" s="23"/>
      <c r="B72" s="26"/>
      <c r="C72" s="26"/>
      <c r="D72" s="26"/>
      <c r="E72" s="5"/>
      <c r="F72" s="26"/>
      <c r="G72" s="109">
        <f>+G32</f>
        <v>517306552</v>
      </c>
      <c r="H72" s="10"/>
      <c r="I72" s="39">
        <f>+I32</f>
        <v>353536193</v>
      </c>
      <c r="J72" s="10"/>
      <c r="K72" s="109">
        <f>K32</f>
        <v>405855977</v>
      </c>
      <c r="L72" s="10"/>
      <c r="M72" s="39">
        <f>M32</f>
        <v>384919058</v>
      </c>
    </row>
    <row r="73" spans="1:13" ht="16.5" customHeight="1" thickTop="1">
      <c r="A73" s="23"/>
      <c r="B73" s="26"/>
      <c r="C73" s="26"/>
      <c r="D73" s="26"/>
      <c r="E73" s="5"/>
      <c r="F73" s="26"/>
      <c r="G73" s="106"/>
      <c r="H73" s="10"/>
      <c r="J73" s="10"/>
      <c r="K73" s="106"/>
      <c r="L73" s="10"/>
    </row>
    <row r="74" spans="1:13" ht="16.5" customHeight="1">
      <c r="A74" s="23" t="s">
        <v>56</v>
      </c>
      <c r="B74" s="26"/>
      <c r="C74" s="26"/>
      <c r="D74" s="26"/>
      <c r="E74" s="5"/>
      <c r="F74" s="26"/>
      <c r="G74" s="106"/>
      <c r="H74" s="10"/>
      <c r="J74" s="10"/>
      <c r="K74" s="106"/>
      <c r="L74" s="10"/>
    </row>
    <row r="75" spans="1:13" ht="16.5" customHeight="1">
      <c r="A75" s="25" t="s">
        <v>212</v>
      </c>
      <c r="E75" s="5"/>
      <c r="F75" s="26"/>
      <c r="G75" s="106">
        <v>521545478</v>
      </c>
      <c r="H75" s="10"/>
      <c r="I75" s="31">
        <f>I54-I76</f>
        <v>348157927</v>
      </c>
      <c r="J75" s="10"/>
      <c r="K75" s="106">
        <f>K54</f>
        <v>405626425</v>
      </c>
      <c r="L75" s="10"/>
      <c r="M75" s="31">
        <f>M54-M76</f>
        <v>384919058</v>
      </c>
    </row>
    <row r="76" spans="1:13" ht="16.5" customHeight="1">
      <c r="A76" s="25" t="s">
        <v>55</v>
      </c>
      <c r="E76" s="5"/>
      <c r="F76" s="26"/>
      <c r="G76" s="107">
        <v>-1731115</v>
      </c>
      <c r="H76" s="10"/>
      <c r="I76" s="15">
        <v>693364</v>
      </c>
      <c r="J76" s="10"/>
      <c r="K76" s="107">
        <v>0</v>
      </c>
      <c r="L76" s="10"/>
      <c r="M76" s="32">
        <v>0</v>
      </c>
    </row>
    <row r="77" spans="1:13" ht="16.5" customHeight="1">
      <c r="A77" s="23"/>
      <c r="B77" s="26"/>
      <c r="C77" s="26"/>
      <c r="D77" s="26"/>
      <c r="E77" s="5"/>
      <c r="F77" s="26"/>
      <c r="G77" s="106"/>
      <c r="H77" s="10"/>
      <c r="J77" s="10"/>
      <c r="K77" s="106"/>
      <c r="L77" s="10"/>
    </row>
    <row r="78" spans="1:13" ht="16.5" customHeight="1" thickBot="1">
      <c r="A78" s="23"/>
      <c r="B78" s="26"/>
      <c r="C78" s="26"/>
      <c r="D78" s="26"/>
      <c r="E78" s="5"/>
      <c r="F78" s="26"/>
      <c r="G78" s="109">
        <f>SUM(G75:G77)</f>
        <v>519814363</v>
      </c>
      <c r="H78" s="10"/>
      <c r="I78" s="39">
        <f>SUM(I75:I77)</f>
        <v>348851291</v>
      </c>
      <c r="J78" s="10"/>
      <c r="K78" s="109">
        <f>SUM(K75:K77)</f>
        <v>405626425</v>
      </c>
      <c r="L78" s="10"/>
      <c r="M78" s="39">
        <f>SUM(M75:M77)</f>
        <v>384919058</v>
      </c>
    </row>
    <row r="79" spans="1:13" ht="16.5" customHeight="1" thickTop="1">
      <c r="A79" s="23"/>
      <c r="B79" s="26"/>
      <c r="C79" s="26"/>
      <c r="D79" s="26"/>
      <c r="E79" s="5"/>
      <c r="F79" s="26"/>
      <c r="G79" s="106"/>
      <c r="H79" s="10"/>
      <c r="J79" s="10"/>
      <c r="K79" s="106"/>
      <c r="L79" s="10"/>
    </row>
    <row r="80" spans="1:13" ht="16.5" customHeight="1">
      <c r="A80" s="23"/>
      <c r="B80" s="26"/>
      <c r="C80" s="26"/>
      <c r="D80" s="26"/>
      <c r="E80" s="5"/>
      <c r="F80" s="26"/>
      <c r="G80" s="106"/>
      <c r="H80" s="10"/>
      <c r="J80" s="10"/>
      <c r="K80" s="106"/>
      <c r="L80" s="10"/>
    </row>
    <row r="81" spans="1:13" ht="16.5" customHeight="1">
      <c r="A81" s="23" t="s">
        <v>238</v>
      </c>
      <c r="B81" s="26"/>
      <c r="C81" s="26"/>
      <c r="D81" s="26"/>
      <c r="E81" s="5">
        <v>31</v>
      </c>
      <c r="F81" s="26"/>
      <c r="G81" s="106"/>
      <c r="H81" s="10"/>
      <c r="J81" s="10"/>
      <c r="K81" s="106"/>
      <c r="L81" s="10"/>
    </row>
    <row r="82" spans="1:13" ht="16.5" customHeight="1" thickBot="1">
      <c r="A82" s="26" t="s">
        <v>239</v>
      </c>
      <c r="B82" s="26"/>
      <c r="C82" s="26"/>
      <c r="D82" s="26"/>
      <c r="E82" s="5"/>
      <c r="F82" s="26"/>
      <c r="G82" s="112">
        <f>G69/2000000000</f>
        <v>0.259508193</v>
      </c>
      <c r="H82" s="16"/>
      <c r="I82" s="68">
        <f>I69/1582575342</f>
        <v>0.2229133107521904</v>
      </c>
      <c r="J82" s="16"/>
      <c r="K82" s="112">
        <f>K69/2000000000</f>
        <v>0.20292798849999999</v>
      </c>
      <c r="L82" s="16"/>
      <c r="M82" s="68">
        <f>M69/1582575342</f>
        <v>0.24322321205482297</v>
      </c>
    </row>
    <row r="83" spans="1:13" ht="16.5" customHeight="1" thickTop="1">
      <c r="A83" s="26"/>
      <c r="B83" s="26"/>
      <c r="C83" s="26"/>
      <c r="D83" s="26"/>
      <c r="E83" s="5"/>
      <c r="F83" s="26"/>
    </row>
    <row r="84" spans="1:13" ht="16.5" customHeight="1">
      <c r="A84" s="26"/>
      <c r="B84" s="26"/>
      <c r="C84" s="26"/>
      <c r="D84" s="26"/>
      <c r="E84" s="5"/>
      <c r="F84" s="26"/>
      <c r="G84" s="25"/>
      <c r="H84" s="16"/>
      <c r="I84" s="25"/>
      <c r="J84" s="16"/>
      <c r="K84" s="16"/>
      <c r="L84" s="16"/>
      <c r="M84" s="16"/>
    </row>
    <row r="85" spans="1:13" ht="16.5" customHeight="1">
      <c r="A85" s="26"/>
      <c r="B85" s="26"/>
      <c r="C85" s="26"/>
      <c r="D85" s="26"/>
      <c r="E85" s="5"/>
      <c r="F85" s="26"/>
      <c r="G85" s="16"/>
      <c r="H85" s="16"/>
      <c r="I85" s="16"/>
      <c r="J85" s="16"/>
      <c r="K85" s="16"/>
      <c r="L85" s="16"/>
      <c r="M85" s="16"/>
    </row>
    <row r="86" spans="1:13" ht="16.5" customHeight="1">
      <c r="A86" s="26"/>
      <c r="B86" s="26"/>
      <c r="C86" s="26"/>
      <c r="D86" s="26"/>
      <c r="E86" s="5"/>
      <c r="F86" s="26"/>
      <c r="G86" s="16"/>
      <c r="H86" s="16"/>
      <c r="I86" s="16"/>
      <c r="J86" s="16"/>
      <c r="K86" s="16"/>
      <c r="L86" s="16"/>
      <c r="M86" s="16"/>
    </row>
    <row r="87" spans="1:13" ht="16.5" customHeight="1">
      <c r="A87" s="26"/>
      <c r="B87" s="26"/>
      <c r="C87" s="26"/>
      <c r="D87" s="26"/>
      <c r="E87" s="5"/>
      <c r="F87" s="26"/>
      <c r="G87" s="16"/>
      <c r="H87" s="16"/>
      <c r="I87" s="16"/>
      <c r="J87" s="16"/>
      <c r="K87" s="16"/>
      <c r="L87" s="16"/>
      <c r="M87" s="16"/>
    </row>
    <row r="88" spans="1:13" ht="16.5" customHeight="1">
      <c r="A88" s="26"/>
      <c r="B88" s="26"/>
      <c r="C88" s="26"/>
      <c r="D88" s="26"/>
      <c r="E88" s="5"/>
      <c r="F88" s="26"/>
      <c r="G88" s="16"/>
      <c r="H88" s="16"/>
      <c r="I88" s="16"/>
      <c r="J88" s="16"/>
      <c r="K88" s="16"/>
      <c r="L88" s="16"/>
      <c r="M88" s="16"/>
    </row>
    <row r="89" spans="1:13" ht="16.5" customHeight="1">
      <c r="A89" s="26"/>
      <c r="B89" s="26"/>
      <c r="C89" s="26"/>
      <c r="D89" s="26"/>
      <c r="E89" s="5"/>
      <c r="F89" s="26"/>
      <c r="G89" s="16"/>
      <c r="H89" s="16"/>
      <c r="I89" s="16"/>
      <c r="J89" s="16"/>
      <c r="K89" s="16"/>
      <c r="L89" s="16"/>
      <c r="M89" s="16"/>
    </row>
    <row r="90" spans="1:13" ht="16.5" customHeight="1">
      <c r="A90" s="26"/>
      <c r="B90" s="26"/>
      <c r="C90" s="26"/>
      <c r="D90" s="26"/>
      <c r="E90" s="5"/>
      <c r="F90" s="26"/>
      <c r="G90" s="16"/>
      <c r="H90" s="16"/>
      <c r="I90" s="16"/>
      <c r="J90" s="16"/>
      <c r="K90" s="16"/>
      <c r="L90" s="16"/>
      <c r="M90" s="16"/>
    </row>
    <row r="91" spans="1:13" ht="16.5" customHeight="1">
      <c r="A91" s="26"/>
      <c r="B91" s="26"/>
      <c r="C91" s="26"/>
      <c r="D91" s="26"/>
      <c r="E91" s="5"/>
      <c r="F91" s="26"/>
      <c r="G91" s="16"/>
      <c r="H91" s="16"/>
      <c r="I91" s="16"/>
      <c r="J91" s="16"/>
      <c r="K91" s="16"/>
      <c r="L91" s="16"/>
      <c r="M91" s="16"/>
    </row>
    <row r="92" spans="1:13" ht="16.5" customHeight="1">
      <c r="A92" s="26"/>
      <c r="B92" s="26"/>
      <c r="C92" s="26"/>
      <c r="D92" s="26"/>
      <c r="E92" s="5"/>
      <c r="F92" s="26"/>
      <c r="G92" s="16"/>
      <c r="H92" s="16"/>
      <c r="I92" s="16"/>
      <c r="J92" s="16"/>
      <c r="K92" s="16"/>
      <c r="L92" s="16"/>
      <c r="M92" s="16"/>
    </row>
    <row r="93" spans="1:13" ht="16.5" customHeight="1">
      <c r="A93" s="26"/>
      <c r="B93" s="26"/>
      <c r="C93" s="26"/>
      <c r="D93" s="26"/>
      <c r="E93" s="5"/>
      <c r="F93" s="26"/>
      <c r="G93" s="16"/>
      <c r="H93" s="16"/>
      <c r="I93" s="16"/>
      <c r="J93" s="16"/>
      <c r="K93" s="16"/>
      <c r="L93" s="16"/>
      <c r="M93" s="16"/>
    </row>
    <row r="94" spans="1:13" ht="16.5" customHeight="1">
      <c r="A94" s="26"/>
      <c r="B94" s="26"/>
      <c r="C94" s="26"/>
      <c r="D94" s="26"/>
      <c r="E94" s="5"/>
      <c r="F94" s="26"/>
      <c r="G94" s="16"/>
      <c r="H94" s="16"/>
      <c r="I94" s="16"/>
      <c r="J94" s="16"/>
      <c r="K94" s="16"/>
      <c r="L94" s="16"/>
      <c r="M94" s="16"/>
    </row>
    <row r="95" spans="1:13" ht="16.5" customHeight="1">
      <c r="A95" s="26"/>
      <c r="B95" s="26"/>
      <c r="C95" s="26"/>
      <c r="D95" s="26"/>
      <c r="E95" s="5"/>
      <c r="F95" s="26"/>
      <c r="G95" s="16"/>
      <c r="H95" s="16"/>
      <c r="I95" s="16"/>
      <c r="J95" s="16"/>
      <c r="K95" s="16"/>
      <c r="L95" s="16"/>
      <c r="M95" s="16"/>
    </row>
    <row r="96" spans="1:13" ht="16.5" customHeight="1">
      <c r="A96" s="26"/>
      <c r="B96" s="26"/>
      <c r="C96" s="26"/>
      <c r="D96" s="26"/>
      <c r="E96" s="5"/>
      <c r="F96" s="26"/>
      <c r="G96" s="16"/>
      <c r="H96" s="16"/>
      <c r="I96" s="16"/>
      <c r="J96" s="16"/>
      <c r="K96" s="16"/>
      <c r="L96" s="16"/>
      <c r="M96" s="16"/>
    </row>
    <row r="97" spans="1:13" ht="16.5" customHeight="1">
      <c r="A97" s="26"/>
      <c r="B97" s="26"/>
      <c r="C97" s="26"/>
      <c r="D97" s="26"/>
      <c r="E97" s="5"/>
      <c r="F97" s="26"/>
      <c r="G97" s="16"/>
      <c r="H97" s="16"/>
      <c r="I97" s="16"/>
      <c r="J97" s="16"/>
      <c r="K97" s="16"/>
      <c r="L97" s="16"/>
      <c r="M97" s="16"/>
    </row>
    <row r="98" spans="1:13" ht="16.5" customHeight="1">
      <c r="A98" s="26"/>
      <c r="B98" s="26"/>
      <c r="C98" s="26"/>
      <c r="D98" s="26"/>
      <c r="E98" s="5"/>
      <c r="F98" s="26"/>
      <c r="G98" s="16"/>
      <c r="H98" s="16"/>
      <c r="I98" s="16"/>
      <c r="J98" s="16"/>
      <c r="K98" s="16"/>
      <c r="L98" s="16"/>
      <c r="M98" s="16"/>
    </row>
    <row r="99" spans="1:13" ht="16.5" customHeight="1">
      <c r="A99" s="26"/>
      <c r="B99" s="26"/>
      <c r="C99" s="26"/>
      <c r="D99" s="26"/>
      <c r="E99" s="5"/>
      <c r="F99" s="26"/>
      <c r="G99" s="16"/>
      <c r="H99" s="16"/>
      <c r="I99" s="16"/>
      <c r="J99" s="16"/>
      <c r="K99" s="16"/>
      <c r="L99" s="16"/>
      <c r="M99" s="16"/>
    </row>
    <row r="100" spans="1:13" ht="16.5" customHeight="1">
      <c r="A100" s="26"/>
      <c r="B100" s="26"/>
      <c r="C100" s="26"/>
      <c r="D100" s="26"/>
      <c r="E100" s="5"/>
      <c r="F100" s="26"/>
      <c r="G100" s="16"/>
      <c r="H100" s="16"/>
      <c r="I100" s="16"/>
      <c r="J100" s="16"/>
      <c r="K100" s="16"/>
      <c r="L100" s="16"/>
      <c r="M100" s="16"/>
    </row>
    <row r="101" spans="1:13" ht="16.5" customHeight="1">
      <c r="A101" s="26"/>
      <c r="B101" s="26"/>
      <c r="C101" s="26"/>
      <c r="D101" s="26"/>
      <c r="E101" s="5"/>
      <c r="F101" s="26"/>
      <c r="G101" s="16"/>
      <c r="H101" s="16"/>
      <c r="I101" s="16"/>
      <c r="J101" s="16"/>
      <c r="K101" s="16"/>
      <c r="L101" s="16"/>
      <c r="M101" s="16"/>
    </row>
    <row r="102" spans="1:13" ht="16.5" customHeight="1">
      <c r="A102" s="26"/>
      <c r="B102" s="26"/>
      <c r="C102" s="26"/>
      <c r="D102" s="26"/>
      <c r="E102" s="5"/>
      <c r="F102" s="26"/>
      <c r="G102" s="16"/>
      <c r="H102" s="16"/>
      <c r="I102" s="16"/>
      <c r="J102" s="16"/>
      <c r="K102" s="16"/>
      <c r="L102" s="16"/>
      <c r="M102" s="16"/>
    </row>
    <row r="103" spans="1:13" ht="16.5" customHeight="1">
      <c r="A103" s="26"/>
      <c r="B103" s="26"/>
      <c r="C103" s="26"/>
      <c r="D103" s="26"/>
      <c r="E103" s="5"/>
      <c r="F103" s="26"/>
      <c r="G103" s="16"/>
      <c r="H103" s="16"/>
      <c r="I103" s="16"/>
      <c r="J103" s="16"/>
      <c r="K103" s="16"/>
      <c r="L103" s="16"/>
      <c r="M103" s="16"/>
    </row>
    <row r="104" spans="1:13" ht="16.5" customHeight="1">
      <c r="A104" s="26"/>
      <c r="B104" s="26"/>
      <c r="C104" s="26"/>
      <c r="D104" s="26"/>
      <c r="E104" s="5"/>
      <c r="F104" s="26"/>
      <c r="G104" s="16"/>
      <c r="H104" s="16"/>
      <c r="I104" s="16"/>
      <c r="J104" s="16"/>
      <c r="K104" s="16"/>
      <c r="L104" s="16"/>
      <c r="M104" s="16"/>
    </row>
    <row r="105" spans="1:13" ht="16.5" customHeight="1">
      <c r="A105" s="26"/>
      <c r="B105" s="26"/>
      <c r="C105" s="26"/>
      <c r="D105" s="26"/>
      <c r="E105" s="5"/>
      <c r="F105" s="26"/>
      <c r="G105" s="16"/>
      <c r="H105" s="16"/>
      <c r="I105" s="16"/>
      <c r="J105" s="16"/>
      <c r="K105" s="16"/>
      <c r="L105" s="16"/>
      <c r="M105" s="16"/>
    </row>
    <row r="106" spans="1:13" ht="12" customHeight="1">
      <c r="A106" s="26"/>
      <c r="B106" s="26"/>
      <c r="C106" s="26"/>
      <c r="D106" s="26"/>
      <c r="E106" s="5"/>
      <c r="F106" s="26"/>
      <c r="G106" s="16"/>
      <c r="H106" s="16"/>
      <c r="I106" s="16"/>
      <c r="J106" s="16"/>
      <c r="K106" s="16"/>
      <c r="L106" s="16"/>
      <c r="M106" s="16"/>
    </row>
    <row r="107" spans="1:13" ht="22.15" customHeight="1">
      <c r="A107" s="22" t="str">
        <f>'EN5-7'!A48</f>
        <v>The accompanying notes are an integral part of these consolidated and company financial statements.</v>
      </c>
      <c r="B107" s="22"/>
      <c r="C107" s="22"/>
      <c r="D107" s="22"/>
      <c r="E107" s="22"/>
      <c r="F107" s="22"/>
      <c r="G107" s="32"/>
      <c r="H107" s="32"/>
      <c r="I107" s="32"/>
      <c r="J107" s="32"/>
      <c r="K107" s="32"/>
      <c r="L107" s="32"/>
      <c r="M107" s="32"/>
    </row>
    <row r="108" spans="1:13" ht="16.5" customHeight="1">
      <c r="E108" s="130"/>
    </row>
    <row r="109" spans="1:13" ht="16.5" customHeight="1">
      <c r="E109" s="130"/>
    </row>
    <row r="110" spans="1:13" ht="16.5" customHeight="1">
      <c r="E110" s="130"/>
    </row>
    <row r="111" spans="1:13" ht="16.5" customHeight="1">
      <c r="E111" s="130"/>
    </row>
    <row r="112" spans="1:13" ht="16.5" customHeight="1">
      <c r="E112" s="130"/>
    </row>
    <row r="113" spans="5:5" ht="16.5" customHeight="1">
      <c r="E113" s="130"/>
    </row>
    <row r="114" spans="5:5" ht="16.5" customHeight="1">
      <c r="E114" s="130"/>
    </row>
    <row r="115" spans="5:5" ht="16.5" customHeight="1">
      <c r="E115" s="130"/>
    </row>
    <row r="116" spans="5:5" ht="16.5" customHeight="1">
      <c r="E116" s="130"/>
    </row>
    <row r="117" spans="5:5" ht="16.5" customHeight="1">
      <c r="E117" s="130"/>
    </row>
    <row r="118" spans="5:5" ht="16.5" customHeight="1">
      <c r="E118" s="130"/>
    </row>
    <row r="119" spans="5:5" ht="16.5" customHeight="1">
      <c r="E119" s="130"/>
    </row>
    <row r="120" spans="5:5" ht="16.5" customHeight="1">
      <c r="E120" s="130"/>
    </row>
    <row r="121" spans="5:5" ht="16.5" customHeight="1">
      <c r="E121" s="130"/>
    </row>
    <row r="122" spans="5:5" ht="16.5" customHeight="1">
      <c r="E122" s="130"/>
    </row>
    <row r="123" spans="5:5" ht="16.5" customHeight="1">
      <c r="E123" s="130"/>
    </row>
    <row r="124" spans="5:5" ht="16.5" customHeight="1">
      <c r="E124" s="130"/>
    </row>
    <row r="125" spans="5:5" ht="16.5" customHeight="1">
      <c r="E125" s="130"/>
    </row>
    <row r="126" spans="5:5" ht="16.5" customHeight="1">
      <c r="E126" s="130"/>
    </row>
    <row r="127" spans="5:5" ht="16.5" customHeight="1">
      <c r="E127" s="130"/>
    </row>
    <row r="128" spans="5:5" ht="16.5" customHeight="1">
      <c r="E128" s="130"/>
    </row>
    <row r="129" spans="5:5" ht="16.5" customHeight="1">
      <c r="E129" s="130"/>
    </row>
    <row r="130" spans="5:5" ht="16.5" customHeight="1">
      <c r="E130" s="130"/>
    </row>
    <row r="131" spans="5:5" ht="16.5" customHeight="1">
      <c r="E131" s="130"/>
    </row>
    <row r="132" spans="5:5" ht="16.5" customHeight="1">
      <c r="E132" s="130"/>
    </row>
    <row r="133" spans="5:5" ht="16.5" customHeight="1">
      <c r="E133" s="130"/>
    </row>
    <row r="134" spans="5:5" ht="16.5" customHeight="1">
      <c r="E134" s="130"/>
    </row>
    <row r="135" spans="5:5" ht="16.5" customHeight="1">
      <c r="E135" s="130"/>
    </row>
    <row r="136" spans="5:5" ht="16.5" customHeight="1">
      <c r="E136" s="130"/>
    </row>
    <row r="137" spans="5:5" ht="16.5" customHeight="1">
      <c r="E137" s="130"/>
    </row>
    <row r="138" spans="5:5" ht="16.5" customHeight="1">
      <c r="E138" s="130"/>
    </row>
    <row r="139" spans="5:5" ht="16.5" customHeight="1">
      <c r="E139" s="130"/>
    </row>
    <row r="140" spans="5:5" ht="16.5" customHeight="1">
      <c r="E140" s="130"/>
    </row>
    <row r="141" spans="5:5" ht="16.5" customHeight="1">
      <c r="E141" s="130"/>
    </row>
    <row r="142" spans="5:5" ht="16.5" customHeight="1">
      <c r="E142" s="130"/>
    </row>
    <row r="143" spans="5:5" ht="16.5" customHeight="1">
      <c r="E143" s="130"/>
    </row>
    <row r="144" spans="5:5" ht="16.5" customHeight="1">
      <c r="E144" s="130"/>
    </row>
    <row r="145" spans="5:5" ht="16.5" customHeight="1">
      <c r="E145" s="130"/>
    </row>
    <row r="146" spans="5:5" ht="16.5" customHeight="1">
      <c r="E146" s="130"/>
    </row>
    <row r="147" spans="5:5" ht="16.5" customHeight="1">
      <c r="E147" s="130"/>
    </row>
    <row r="148" spans="5:5" ht="16.5" customHeight="1">
      <c r="E148" s="130"/>
    </row>
    <row r="149" spans="5:5" ht="16.5" customHeight="1">
      <c r="E149" s="130"/>
    </row>
    <row r="150" spans="5:5" ht="16.5" customHeight="1">
      <c r="E150" s="130"/>
    </row>
    <row r="151" spans="5:5" ht="16.5" customHeight="1">
      <c r="E151" s="130"/>
    </row>
    <row r="152" spans="5:5" ht="16.5" customHeight="1">
      <c r="E152" s="130"/>
    </row>
  </sheetData>
  <mergeCells count="8">
    <mergeCell ref="G63:I63"/>
    <mergeCell ref="K63:M63"/>
    <mergeCell ref="G64:I64"/>
    <mergeCell ref="K64:M64"/>
    <mergeCell ref="G6:I6"/>
    <mergeCell ref="K6:M6"/>
    <mergeCell ref="G7:I7"/>
    <mergeCell ref="K7:M7"/>
  </mergeCells>
  <pageMargins left="0.8" right="0.5" top="0.5" bottom="0.6" header="0.49" footer="0.4"/>
  <pageSetup paperSize="9" scale="95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40"/>
  <sheetViews>
    <sheetView topLeftCell="D1" zoomScaleNormal="100" zoomScaleSheetLayoutView="100" workbookViewId="0">
      <selection activeCell="E14" sqref="E14"/>
    </sheetView>
  </sheetViews>
  <sheetFormatPr defaultColWidth="9.42578125" defaultRowHeight="16.5" customHeight="1"/>
  <cols>
    <col min="1" max="3" width="1.5703125" style="25" customWidth="1"/>
    <col min="4" max="4" width="29.7109375" style="25" customWidth="1"/>
    <col min="5" max="5" width="5.5703125" style="25" customWidth="1"/>
    <col min="6" max="6" width="1" style="25" customWidth="1"/>
    <col min="7" max="7" width="10.5703125" style="31" customWidth="1"/>
    <col min="8" max="8" width="0.5703125" style="31" customWidth="1"/>
    <col min="9" max="9" width="10.5703125" style="31" customWidth="1"/>
    <col min="10" max="10" width="0.5703125" style="31" customWidth="1"/>
    <col min="11" max="11" width="14" style="31" customWidth="1"/>
    <col min="12" max="12" width="0.5703125" style="31" customWidth="1"/>
    <col min="13" max="13" width="10.5703125" style="31" customWidth="1"/>
    <col min="14" max="14" width="0.5703125" style="31" customWidth="1"/>
    <col min="15" max="15" width="13.28515625" style="31" customWidth="1"/>
    <col min="16" max="16" width="0.5703125" style="31" customWidth="1"/>
    <col min="17" max="17" width="24.7109375" style="31" customWidth="1"/>
    <col min="18" max="18" width="0.5703125" style="31" customWidth="1"/>
    <col min="19" max="19" width="10.5703125" style="31" customWidth="1"/>
    <col min="20" max="20" width="0.5703125" style="31" customWidth="1"/>
    <col min="21" max="21" width="9.42578125" style="31" customWidth="1"/>
    <col min="22" max="22" width="0.5703125" style="31" customWidth="1"/>
    <col min="23" max="23" width="10.7109375" style="31" customWidth="1"/>
    <col min="24" max="24" width="7.42578125" style="25" customWidth="1"/>
    <col min="25" max="25" width="11" style="25" bestFit="1" customWidth="1"/>
    <col min="26" max="16384" width="9.42578125" style="25"/>
  </cols>
  <sheetData>
    <row r="1" spans="1:32" ht="16.5" customHeight="1">
      <c r="A1" s="29" t="s">
        <v>117</v>
      </c>
    </row>
    <row r="2" spans="1:32" ht="16.5" customHeight="1">
      <c r="A2" s="29" t="s">
        <v>128</v>
      </c>
    </row>
    <row r="3" spans="1:32" s="26" customFormat="1" ht="16.5" customHeight="1">
      <c r="A3" s="2" t="str">
        <f>'E8-9'!A3</f>
        <v>For the year ended 31 December 2020</v>
      </c>
      <c r="B3" s="22"/>
      <c r="C3" s="22"/>
      <c r="D3" s="22"/>
      <c r="E3" s="22"/>
      <c r="F3" s="2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32" s="26" customFormat="1" ht="16.5" customHeight="1">
      <c r="A4" s="23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32" s="26" customFormat="1" ht="16.5" customHeight="1">
      <c r="A5" s="23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32" s="69" customFormat="1" ht="15.6" customHeight="1">
      <c r="G6" s="138" t="s">
        <v>136</v>
      </c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70"/>
      <c r="Y6" s="70"/>
      <c r="Z6" s="70"/>
      <c r="AA6" s="70"/>
      <c r="AB6" s="70"/>
      <c r="AC6" s="70"/>
      <c r="AD6" s="70"/>
      <c r="AE6" s="70"/>
      <c r="AF6" s="70"/>
    </row>
    <row r="7" spans="1:32" s="69" customFormat="1" ht="15.6" customHeight="1">
      <c r="G7" s="139" t="s">
        <v>41</v>
      </c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71"/>
      <c r="U7" s="71"/>
      <c r="V7" s="71"/>
      <c r="W7" s="71"/>
      <c r="X7" s="70"/>
      <c r="Y7" s="70"/>
      <c r="Z7" s="70"/>
      <c r="AA7" s="70"/>
      <c r="AB7" s="70"/>
      <c r="AC7" s="72"/>
      <c r="AD7" s="72"/>
      <c r="AE7" s="72"/>
      <c r="AF7" s="72"/>
    </row>
    <row r="8" spans="1:32" s="69" customFormat="1" ht="15.6" customHeight="1">
      <c r="G8" s="139" t="s">
        <v>214</v>
      </c>
      <c r="H8" s="139"/>
      <c r="I8" s="139"/>
      <c r="J8" s="74"/>
      <c r="L8" s="74"/>
      <c r="M8" s="138" t="s">
        <v>20</v>
      </c>
      <c r="N8" s="138"/>
      <c r="O8" s="138"/>
      <c r="P8" s="74"/>
      <c r="Q8" s="132" t="s">
        <v>52</v>
      </c>
      <c r="R8" s="74"/>
      <c r="S8" s="89"/>
      <c r="T8" s="74"/>
      <c r="U8" s="89"/>
      <c r="V8" s="89"/>
      <c r="W8" s="74"/>
      <c r="X8" s="70"/>
      <c r="Y8" s="70"/>
      <c r="Z8" s="70"/>
      <c r="AA8" s="70"/>
      <c r="AB8" s="70"/>
      <c r="AC8" s="72"/>
      <c r="AD8" s="72"/>
      <c r="AE8" s="72"/>
      <c r="AF8" s="72"/>
    </row>
    <row r="9" spans="1:32" s="69" customFormat="1" ht="15.6" customHeight="1">
      <c r="G9" s="74"/>
      <c r="H9" s="74"/>
      <c r="I9" s="74"/>
      <c r="J9" s="74"/>
      <c r="K9" s="93" t="s">
        <v>84</v>
      </c>
      <c r="L9" s="74"/>
      <c r="M9" s="74"/>
      <c r="N9" s="74"/>
      <c r="O9" s="74"/>
      <c r="P9" s="74"/>
      <c r="Q9" s="74"/>
      <c r="R9" s="74"/>
      <c r="S9" s="89"/>
      <c r="T9" s="74"/>
      <c r="U9" s="89"/>
      <c r="V9" s="89"/>
      <c r="W9" s="74"/>
      <c r="X9" s="70"/>
      <c r="Y9" s="70"/>
      <c r="Z9" s="70"/>
      <c r="AA9" s="70"/>
      <c r="AB9" s="70"/>
      <c r="AC9" s="72"/>
      <c r="AD9" s="72"/>
      <c r="AE9" s="72"/>
      <c r="AF9" s="72"/>
    </row>
    <row r="10" spans="1:32" s="69" customFormat="1" ht="15.6" customHeight="1">
      <c r="G10" s="75" t="s">
        <v>64</v>
      </c>
      <c r="H10" s="75"/>
      <c r="I10" s="75" t="s">
        <v>82</v>
      </c>
      <c r="J10" s="74"/>
      <c r="K10" s="94" t="s">
        <v>97</v>
      </c>
      <c r="L10" s="74"/>
      <c r="M10" s="75" t="s">
        <v>103</v>
      </c>
      <c r="N10" s="76"/>
      <c r="O10" s="75"/>
      <c r="P10" s="74"/>
      <c r="Q10" s="93"/>
      <c r="R10" s="74"/>
      <c r="S10" s="77" t="s">
        <v>29</v>
      </c>
      <c r="T10" s="74"/>
      <c r="U10" s="77" t="s">
        <v>50</v>
      </c>
      <c r="V10" s="77"/>
      <c r="W10" s="74"/>
      <c r="X10" s="70"/>
      <c r="Y10" s="70"/>
      <c r="Z10" s="70"/>
      <c r="AA10" s="70"/>
      <c r="AB10" s="70"/>
      <c r="AC10" s="72"/>
      <c r="AD10" s="72"/>
      <c r="AE10" s="72"/>
      <c r="AF10" s="72"/>
    </row>
    <row r="11" spans="1:32" s="69" customFormat="1" ht="15.6" customHeight="1">
      <c r="G11" s="75" t="s">
        <v>63</v>
      </c>
      <c r="H11" s="75"/>
      <c r="I11" s="75" t="s">
        <v>81</v>
      </c>
      <c r="J11" s="76"/>
      <c r="K11" s="94" t="s">
        <v>98</v>
      </c>
      <c r="L11" s="75"/>
      <c r="M11" s="75" t="s">
        <v>105</v>
      </c>
      <c r="N11" s="76"/>
      <c r="O11" s="75"/>
      <c r="P11" s="75"/>
      <c r="Q11" s="75" t="s">
        <v>155</v>
      </c>
      <c r="S11" s="75" t="s">
        <v>48</v>
      </c>
      <c r="U11" s="75" t="s">
        <v>51</v>
      </c>
      <c r="V11" s="75"/>
      <c r="W11" s="75"/>
    </row>
    <row r="12" spans="1:32" s="69" customFormat="1" ht="15.6" customHeight="1">
      <c r="G12" s="75" t="s">
        <v>28</v>
      </c>
      <c r="H12" s="75"/>
      <c r="I12" s="75" t="s">
        <v>79</v>
      </c>
      <c r="J12" s="76"/>
      <c r="K12" s="94" t="s">
        <v>78</v>
      </c>
      <c r="L12" s="75"/>
      <c r="M12" s="94" t="s">
        <v>104</v>
      </c>
      <c r="N12" s="75"/>
      <c r="O12" s="94" t="s">
        <v>21</v>
      </c>
      <c r="P12" s="75"/>
      <c r="Q12" s="75" t="s">
        <v>138</v>
      </c>
      <c r="S12" s="75" t="s">
        <v>49</v>
      </c>
      <c r="U12" s="75" t="s">
        <v>47</v>
      </c>
      <c r="V12" s="75"/>
      <c r="W12" s="75" t="s">
        <v>46</v>
      </c>
    </row>
    <row r="13" spans="1:32" s="69" customFormat="1" ht="15.6" customHeight="1">
      <c r="E13" s="131" t="s">
        <v>1</v>
      </c>
      <c r="G13" s="78" t="s">
        <v>2</v>
      </c>
      <c r="H13" s="77"/>
      <c r="I13" s="78" t="s">
        <v>2</v>
      </c>
      <c r="J13" s="73"/>
      <c r="K13" s="78" t="s">
        <v>2</v>
      </c>
      <c r="L13" s="77"/>
      <c r="M13" s="78" t="s">
        <v>2</v>
      </c>
      <c r="N13" s="77"/>
      <c r="O13" s="78" t="s">
        <v>2</v>
      </c>
      <c r="P13" s="77"/>
      <c r="Q13" s="78" t="s">
        <v>2</v>
      </c>
      <c r="R13" s="77"/>
      <c r="S13" s="78" t="s">
        <v>2</v>
      </c>
      <c r="T13" s="77"/>
      <c r="U13" s="78" t="s">
        <v>2</v>
      </c>
      <c r="V13" s="77"/>
      <c r="W13" s="78" t="s">
        <v>2</v>
      </c>
    </row>
    <row r="14" spans="1:32" s="69" customFormat="1" ht="8.1" customHeight="1">
      <c r="B14" s="79"/>
      <c r="G14" s="80"/>
      <c r="H14" s="80"/>
      <c r="I14" s="80"/>
      <c r="J14" s="81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</row>
    <row r="15" spans="1:32" s="69" customFormat="1" ht="15.6" customHeight="1">
      <c r="A15" s="82" t="s">
        <v>240</v>
      </c>
      <c r="G15" s="80">
        <v>1480000000</v>
      </c>
      <c r="H15" s="80"/>
      <c r="I15" s="80">
        <v>93663209</v>
      </c>
      <c r="J15" s="80"/>
      <c r="K15" s="80">
        <v>94712575</v>
      </c>
      <c r="L15" s="80"/>
      <c r="M15" s="80">
        <v>77000000</v>
      </c>
      <c r="N15" s="80"/>
      <c r="O15" s="80">
        <v>350502734</v>
      </c>
      <c r="P15" s="80"/>
      <c r="Q15" s="80">
        <v>-3046750</v>
      </c>
      <c r="R15" s="80"/>
      <c r="S15" s="80">
        <v>2092831768</v>
      </c>
      <c r="T15" s="80"/>
      <c r="U15" s="80">
        <v>-1078436</v>
      </c>
      <c r="V15" s="80"/>
      <c r="W15" s="80">
        <f>SUM(S15,U15)</f>
        <v>2091753332</v>
      </c>
      <c r="X15" s="81"/>
    </row>
    <row r="16" spans="1:32" s="69" customFormat="1" ht="8.1" customHeight="1">
      <c r="A16" s="82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1"/>
    </row>
    <row r="17" spans="1:27" s="69" customFormat="1" ht="15.6" customHeight="1">
      <c r="A17" s="83" t="s">
        <v>139</v>
      </c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</row>
    <row r="18" spans="1:27" s="69" customFormat="1" ht="15.6" customHeight="1">
      <c r="A18" s="88" t="s">
        <v>245</v>
      </c>
      <c r="E18" s="128">
        <v>24</v>
      </c>
      <c r="G18" s="80">
        <v>520000000</v>
      </c>
      <c r="H18" s="80"/>
      <c r="I18" s="80">
        <v>1155275527</v>
      </c>
      <c r="J18" s="81"/>
      <c r="K18" s="80">
        <v>0</v>
      </c>
      <c r="L18" s="80"/>
      <c r="M18" s="80">
        <v>0</v>
      </c>
      <c r="N18" s="80"/>
      <c r="O18" s="80">
        <v>0</v>
      </c>
      <c r="P18" s="80"/>
      <c r="Q18" s="80">
        <v>0</v>
      </c>
      <c r="R18" s="80"/>
      <c r="S18" s="80">
        <v>1675275527</v>
      </c>
      <c r="T18" s="80"/>
      <c r="U18" s="80">
        <v>0</v>
      </c>
      <c r="V18" s="80"/>
      <c r="W18" s="80">
        <f>SUM(S18,U18)</f>
        <v>1675275527</v>
      </c>
    </row>
    <row r="19" spans="1:27" s="69" customFormat="1" ht="15.6" customHeight="1">
      <c r="A19" s="125" t="s">
        <v>244</v>
      </c>
      <c r="E19" s="128">
        <v>25</v>
      </c>
      <c r="G19" s="80">
        <v>0</v>
      </c>
      <c r="H19" s="80"/>
      <c r="I19" s="80">
        <v>0</v>
      </c>
      <c r="J19" s="81"/>
      <c r="K19" s="80">
        <v>0</v>
      </c>
      <c r="L19" s="80"/>
      <c r="M19" s="80">
        <v>33350000</v>
      </c>
      <c r="N19" s="80"/>
      <c r="O19" s="80">
        <v>-33350000</v>
      </c>
      <c r="P19" s="80"/>
      <c r="Q19" s="80">
        <v>0</v>
      </c>
      <c r="R19" s="80"/>
      <c r="S19" s="80">
        <v>0</v>
      </c>
      <c r="T19" s="85"/>
      <c r="U19" s="80">
        <v>0</v>
      </c>
      <c r="V19" s="80"/>
      <c r="W19" s="80">
        <f>SUM(S19,U19)</f>
        <v>0</v>
      </c>
      <c r="Y19" s="86"/>
      <c r="Z19" s="86"/>
      <c r="AA19" s="87"/>
    </row>
    <row r="20" spans="1:27" s="69" customFormat="1" ht="15.6" customHeight="1">
      <c r="A20" s="95" t="s">
        <v>173</v>
      </c>
      <c r="B20" s="88"/>
      <c r="E20" s="128">
        <v>26</v>
      </c>
      <c r="G20" s="80">
        <v>0</v>
      </c>
      <c r="H20" s="80"/>
      <c r="I20" s="80">
        <v>0</v>
      </c>
      <c r="J20" s="81"/>
      <c r="K20" s="80">
        <v>0</v>
      </c>
      <c r="L20" s="80"/>
      <c r="M20" s="80">
        <v>0</v>
      </c>
      <c r="N20" s="80"/>
      <c r="O20" s="80">
        <v>-246000000</v>
      </c>
      <c r="P20" s="80"/>
      <c r="Q20" s="80">
        <v>0</v>
      </c>
      <c r="R20" s="80"/>
      <c r="S20" s="80">
        <v>-246000000</v>
      </c>
      <c r="T20" s="85"/>
      <c r="U20" s="80">
        <v>-4971</v>
      </c>
      <c r="V20" s="80"/>
      <c r="W20" s="80">
        <f>SUM(S20,U20)</f>
        <v>-246004971</v>
      </c>
      <c r="Y20" s="86"/>
      <c r="Z20" s="86"/>
      <c r="AA20" s="87"/>
    </row>
    <row r="21" spans="1:27" s="69" customFormat="1" ht="15.6" customHeight="1">
      <c r="A21" s="89" t="s">
        <v>134</v>
      </c>
      <c r="G21" s="84">
        <v>0</v>
      </c>
      <c r="H21" s="80"/>
      <c r="I21" s="84">
        <v>0</v>
      </c>
      <c r="J21" s="85"/>
      <c r="K21" s="84">
        <v>0</v>
      </c>
      <c r="L21" s="85"/>
      <c r="M21" s="84">
        <v>0</v>
      </c>
      <c r="N21" s="85"/>
      <c r="O21" s="84">
        <v>352777109</v>
      </c>
      <c r="P21" s="85"/>
      <c r="Q21" s="84">
        <v>-4619182</v>
      </c>
      <c r="R21" s="85"/>
      <c r="S21" s="84">
        <v>348157927</v>
      </c>
      <c r="T21" s="85"/>
      <c r="U21" s="84">
        <v>693364</v>
      </c>
      <c r="V21" s="80"/>
      <c r="W21" s="84">
        <f t="shared" ref="W21" si="0">SUM(S21,U21)</f>
        <v>348851291</v>
      </c>
      <c r="Y21" s="92"/>
    </row>
    <row r="22" spans="1:27" s="69" customFormat="1" ht="8.1" customHeight="1">
      <c r="G22" s="90"/>
      <c r="H22" s="90"/>
      <c r="I22" s="90"/>
      <c r="J22" s="80"/>
      <c r="K22" s="80"/>
      <c r="L22" s="80"/>
      <c r="M22" s="80"/>
      <c r="N22" s="80"/>
      <c r="O22" s="80"/>
      <c r="P22" s="80"/>
      <c r="Q22" s="80"/>
      <c r="R22" s="80"/>
      <c r="S22" s="85"/>
      <c r="T22" s="80"/>
      <c r="U22" s="80"/>
      <c r="V22" s="80"/>
      <c r="W22" s="80"/>
    </row>
    <row r="23" spans="1:27" s="69" customFormat="1" ht="15.6" customHeight="1" thickBot="1">
      <c r="A23" s="82" t="s">
        <v>241</v>
      </c>
      <c r="B23" s="79"/>
      <c r="G23" s="91">
        <f>SUM(G15:G21)</f>
        <v>2000000000</v>
      </c>
      <c r="H23" s="80"/>
      <c r="I23" s="91">
        <f>SUM(I15:I21)</f>
        <v>1248938736</v>
      </c>
      <c r="J23" s="81"/>
      <c r="K23" s="91">
        <f>SUM(K15:K21)</f>
        <v>94712575</v>
      </c>
      <c r="L23" s="80"/>
      <c r="M23" s="91">
        <f>SUM(M15:M21)</f>
        <v>110350000</v>
      </c>
      <c r="N23" s="80"/>
      <c r="O23" s="91">
        <f>SUM(O15:O21)</f>
        <v>423929843</v>
      </c>
      <c r="P23" s="80"/>
      <c r="Q23" s="91">
        <f>SUM(Q15:Q21)</f>
        <v>-7665932</v>
      </c>
      <c r="R23" s="80"/>
      <c r="S23" s="91">
        <f>SUM(S15:S21)</f>
        <v>3870265222</v>
      </c>
      <c r="T23" s="80"/>
      <c r="U23" s="91">
        <f>SUM(U15:U21)</f>
        <v>-390043</v>
      </c>
      <c r="V23" s="80"/>
      <c r="W23" s="91">
        <f>SUM(W15:W21)</f>
        <v>3869875179</v>
      </c>
      <c r="X23" s="81"/>
    </row>
    <row r="24" spans="1:27" s="69" customFormat="1" ht="15.6" customHeight="1" thickTop="1">
      <c r="A24" s="82"/>
      <c r="B24" s="79"/>
      <c r="G24" s="80"/>
      <c r="H24" s="80"/>
      <c r="I24" s="80"/>
      <c r="J24" s="81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1"/>
    </row>
    <row r="25" spans="1:27" s="69" customFormat="1" ht="15.6" customHeight="1">
      <c r="A25" s="82" t="s">
        <v>242</v>
      </c>
      <c r="G25" s="113">
        <f>G23</f>
        <v>2000000000</v>
      </c>
      <c r="H25" s="80"/>
      <c r="I25" s="113">
        <f>I23</f>
        <v>1248938736</v>
      </c>
      <c r="J25" s="80"/>
      <c r="K25" s="113">
        <f>K23</f>
        <v>94712575</v>
      </c>
      <c r="L25" s="80"/>
      <c r="M25" s="113">
        <f>M23</f>
        <v>110350000</v>
      </c>
      <c r="N25" s="80"/>
      <c r="O25" s="113">
        <f>O23</f>
        <v>423929843</v>
      </c>
      <c r="P25" s="80"/>
      <c r="Q25" s="113">
        <f>Q23</f>
        <v>-7665932</v>
      </c>
      <c r="R25" s="80"/>
      <c r="S25" s="113">
        <f>S23</f>
        <v>3870265222</v>
      </c>
      <c r="T25" s="80"/>
      <c r="U25" s="113">
        <f>U23</f>
        <v>-390043</v>
      </c>
      <c r="V25" s="80"/>
      <c r="W25" s="113">
        <f>SUM(S25,U25)</f>
        <v>3869875179</v>
      </c>
      <c r="X25" s="81"/>
    </row>
    <row r="26" spans="1:27" s="69" customFormat="1" ht="15.6" customHeight="1">
      <c r="A26" s="82"/>
      <c r="B26" s="79" t="s">
        <v>215</v>
      </c>
      <c r="E26" s="128"/>
      <c r="G26" s="113"/>
      <c r="H26" s="80"/>
      <c r="I26" s="113"/>
      <c r="J26" s="80"/>
      <c r="K26" s="113"/>
      <c r="L26" s="80"/>
      <c r="M26" s="113"/>
      <c r="N26" s="80"/>
      <c r="O26" s="113"/>
      <c r="P26" s="80"/>
      <c r="Q26" s="113"/>
      <c r="R26" s="80"/>
      <c r="S26" s="113"/>
      <c r="T26" s="80"/>
      <c r="U26" s="113"/>
      <c r="V26" s="80"/>
      <c r="W26" s="113"/>
      <c r="X26" s="81"/>
    </row>
    <row r="27" spans="1:27" s="69" customFormat="1" ht="15.6" customHeight="1">
      <c r="A27" s="69" t="s">
        <v>170</v>
      </c>
      <c r="E27" s="128"/>
      <c r="G27" s="113"/>
      <c r="H27" s="80"/>
      <c r="I27" s="113"/>
      <c r="J27" s="80"/>
      <c r="K27" s="113"/>
      <c r="L27" s="80"/>
      <c r="M27" s="113"/>
      <c r="N27" s="80"/>
      <c r="O27" s="113"/>
      <c r="P27" s="80"/>
      <c r="Q27" s="113"/>
      <c r="R27" s="80"/>
      <c r="S27" s="113"/>
      <c r="T27" s="80"/>
      <c r="U27" s="113"/>
      <c r="V27" s="80"/>
      <c r="W27" s="113"/>
      <c r="X27" s="81"/>
    </row>
    <row r="28" spans="1:27" s="69" customFormat="1" ht="15.6" customHeight="1">
      <c r="A28" s="82"/>
      <c r="B28" s="69" t="s">
        <v>171</v>
      </c>
      <c r="E28" s="128">
        <v>5</v>
      </c>
      <c r="G28" s="114">
        <v>0</v>
      </c>
      <c r="H28" s="80"/>
      <c r="I28" s="114">
        <v>0</v>
      </c>
      <c r="J28" s="80"/>
      <c r="K28" s="114">
        <v>0</v>
      </c>
      <c r="L28" s="80"/>
      <c r="M28" s="114">
        <v>0</v>
      </c>
      <c r="N28" s="80"/>
      <c r="O28" s="114">
        <v>-876890</v>
      </c>
      <c r="P28" s="80"/>
      <c r="Q28" s="114">
        <v>0</v>
      </c>
      <c r="R28" s="80"/>
      <c r="S28" s="114">
        <f>SUM(G28:Q28)</f>
        <v>-876890</v>
      </c>
      <c r="T28" s="80"/>
      <c r="U28" s="114">
        <v>0</v>
      </c>
      <c r="V28" s="80"/>
      <c r="W28" s="114">
        <f>SUM(S28:U28)</f>
        <v>-876890</v>
      </c>
      <c r="X28" s="81"/>
    </row>
    <row r="29" spans="1:27" s="69" customFormat="1" ht="7.5" customHeight="1">
      <c r="A29" s="82"/>
      <c r="E29" s="128"/>
      <c r="G29" s="113"/>
      <c r="H29" s="80"/>
      <c r="I29" s="113"/>
      <c r="J29" s="80"/>
      <c r="K29" s="113"/>
      <c r="L29" s="80"/>
      <c r="M29" s="113"/>
      <c r="N29" s="80"/>
      <c r="O29" s="113"/>
      <c r="P29" s="80"/>
      <c r="Q29" s="113"/>
      <c r="R29" s="80"/>
      <c r="S29" s="113"/>
      <c r="T29" s="80"/>
      <c r="U29" s="113"/>
      <c r="V29" s="80"/>
      <c r="W29" s="113"/>
      <c r="X29" s="81"/>
    </row>
    <row r="30" spans="1:27" s="69" customFormat="1" ht="15.6" customHeight="1">
      <c r="A30" s="82" t="s">
        <v>172</v>
      </c>
      <c r="E30" s="128"/>
      <c r="G30" s="113">
        <f>SUM(G25:G28)</f>
        <v>2000000000</v>
      </c>
      <c r="H30" s="80"/>
      <c r="I30" s="113">
        <f>SUM(I25:I28)</f>
        <v>1248938736</v>
      </c>
      <c r="J30" s="80"/>
      <c r="K30" s="113">
        <f>SUM(K25:K28)</f>
        <v>94712575</v>
      </c>
      <c r="L30" s="80"/>
      <c r="M30" s="113">
        <f>SUM(M25:M28)</f>
        <v>110350000</v>
      </c>
      <c r="N30" s="80"/>
      <c r="O30" s="113">
        <f>SUM(O25:O28)</f>
        <v>423052953</v>
      </c>
      <c r="P30" s="80"/>
      <c r="Q30" s="113">
        <f>SUM(Q25:Q28)</f>
        <v>-7665932</v>
      </c>
      <c r="R30" s="80"/>
      <c r="S30" s="113">
        <f>SUM(S25:S28)</f>
        <v>3869388332</v>
      </c>
      <c r="T30" s="80"/>
      <c r="U30" s="113">
        <f>SUM(U25:U28)</f>
        <v>-390043</v>
      </c>
      <c r="V30" s="80"/>
      <c r="W30" s="113">
        <f>SUM(W25:W28)</f>
        <v>3868998289</v>
      </c>
      <c r="X30" s="81"/>
    </row>
    <row r="31" spans="1:27" s="69" customFormat="1" ht="8.1" customHeight="1">
      <c r="A31" s="82"/>
      <c r="E31" s="128"/>
      <c r="G31" s="113"/>
      <c r="H31" s="80"/>
      <c r="I31" s="113"/>
      <c r="J31" s="80"/>
      <c r="K31" s="113"/>
      <c r="L31" s="80"/>
      <c r="M31" s="113"/>
      <c r="N31" s="80"/>
      <c r="O31" s="113"/>
      <c r="P31" s="80"/>
      <c r="Q31" s="113"/>
      <c r="R31" s="80"/>
      <c r="S31" s="113"/>
      <c r="T31" s="80"/>
      <c r="U31" s="113"/>
      <c r="V31" s="80"/>
      <c r="W31" s="113"/>
      <c r="X31" s="81"/>
    </row>
    <row r="32" spans="1:27" s="69" customFormat="1" ht="15.6" customHeight="1">
      <c r="A32" s="83" t="s">
        <v>139</v>
      </c>
      <c r="E32" s="128"/>
      <c r="G32" s="113"/>
      <c r="H32" s="80"/>
      <c r="I32" s="113"/>
      <c r="J32" s="80"/>
      <c r="K32" s="113"/>
      <c r="L32" s="80"/>
      <c r="M32" s="113"/>
      <c r="N32" s="80"/>
      <c r="O32" s="113"/>
      <c r="P32" s="80"/>
      <c r="Q32" s="113"/>
      <c r="R32" s="80"/>
      <c r="S32" s="113"/>
      <c r="T32" s="80"/>
      <c r="U32" s="113"/>
      <c r="V32" s="80"/>
      <c r="W32" s="113"/>
    </row>
    <row r="33" spans="1:27" s="69" customFormat="1" ht="15.6" customHeight="1">
      <c r="A33" s="125" t="s">
        <v>244</v>
      </c>
      <c r="E33" s="128">
        <v>25</v>
      </c>
      <c r="G33" s="113">
        <v>0</v>
      </c>
      <c r="H33" s="80"/>
      <c r="I33" s="113">
        <v>0</v>
      </c>
      <c r="J33" s="80"/>
      <c r="K33" s="113">
        <v>0</v>
      </c>
      <c r="L33" s="80"/>
      <c r="M33" s="113">
        <v>20300000</v>
      </c>
      <c r="N33" s="80"/>
      <c r="O33" s="113">
        <v>-20300000</v>
      </c>
      <c r="P33" s="80"/>
      <c r="Q33" s="113">
        <v>0</v>
      </c>
      <c r="R33" s="80"/>
      <c r="S33" s="113">
        <f>SUM(G33:Q33)</f>
        <v>0</v>
      </c>
      <c r="T33" s="80"/>
      <c r="U33" s="113">
        <v>0</v>
      </c>
      <c r="V33" s="80"/>
      <c r="W33" s="113">
        <f>SUM(S33,U33)</f>
        <v>0</v>
      </c>
    </row>
    <row r="34" spans="1:27" s="69" customFormat="1" ht="15.6" customHeight="1">
      <c r="A34" s="95" t="s">
        <v>131</v>
      </c>
      <c r="B34" s="88"/>
      <c r="E34" s="128">
        <v>26</v>
      </c>
      <c r="G34" s="113">
        <v>0</v>
      </c>
      <c r="H34" s="80"/>
      <c r="I34" s="113">
        <v>0</v>
      </c>
      <c r="J34" s="81"/>
      <c r="K34" s="113">
        <v>0</v>
      </c>
      <c r="L34" s="80"/>
      <c r="M34" s="113">
        <v>0</v>
      </c>
      <c r="N34" s="80"/>
      <c r="O34" s="113">
        <v>-300000000</v>
      </c>
      <c r="P34" s="80"/>
      <c r="Q34" s="113">
        <v>0</v>
      </c>
      <c r="R34" s="80"/>
      <c r="S34" s="113">
        <f t="shared" ref="S34:S35" si="1">SUM(G34:Q34)</f>
        <v>-300000000</v>
      </c>
      <c r="T34" s="85"/>
      <c r="U34" s="113">
        <v>0</v>
      </c>
      <c r="V34" s="80"/>
      <c r="W34" s="113">
        <f>SUM(S34,U34)</f>
        <v>-300000000</v>
      </c>
      <c r="Y34" s="86"/>
      <c r="Z34" s="86"/>
      <c r="AA34" s="87"/>
    </row>
    <row r="35" spans="1:27" s="69" customFormat="1" ht="15.6" customHeight="1">
      <c r="A35" s="89" t="s">
        <v>134</v>
      </c>
      <c r="E35" s="128"/>
      <c r="G35" s="114">
        <v>0</v>
      </c>
      <c r="H35" s="80"/>
      <c r="I35" s="114">
        <v>0</v>
      </c>
      <c r="J35" s="85"/>
      <c r="K35" s="114">
        <v>0</v>
      </c>
      <c r="L35" s="85"/>
      <c r="M35" s="114">
        <v>0</v>
      </c>
      <c r="N35" s="85"/>
      <c r="O35" s="114">
        <f>'E8-9'!G69+'E8-9'!G42</f>
        <v>516769194</v>
      </c>
      <c r="P35" s="85"/>
      <c r="Q35" s="114">
        <v>4776284</v>
      </c>
      <c r="R35" s="85"/>
      <c r="S35" s="114">
        <f t="shared" si="1"/>
        <v>521545478</v>
      </c>
      <c r="T35" s="85"/>
      <c r="U35" s="114">
        <v>-1731115</v>
      </c>
      <c r="V35" s="80"/>
      <c r="W35" s="114">
        <f>SUM(S35,U35)</f>
        <v>519814363</v>
      </c>
      <c r="Y35" s="92"/>
    </row>
    <row r="36" spans="1:27" s="69" customFormat="1" ht="8.1" customHeight="1">
      <c r="E36" s="128"/>
      <c r="G36" s="115"/>
      <c r="H36" s="90"/>
      <c r="I36" s="115"/>
      <c r="J36" s="80"/>
      <c r="K36" s="113"/>
      <c r="L36" s="80"/>
      <c r="M36" s="113"/>
      <c r="N36" s="80"/>
      <c r="O36" s="113"/>
      <c r="P36" s="80"/>
      <c r="Q36" s="113"/>
      <c r="R36" s="80"/>
      <c r="S36" s="117"/>
      <c r="T36" s="80"/>
      <c r="U36" s="113"/>
      <c r="V36" s="80"/>
      <c r="W36" s="113"/>
    </row>
    <row r="37" spans="1:27" s="69" customFormat="1" ht="15.6" customHeight="1" thickBot="1">
      <c r="A37" s="82" t="s">
        <v>243</v>
      </c>
      <c r="B37" s="79"/>
      <c r="E37" s="128"/>
      <c r="G37" s="116">
        <f>SUM(G30:G35)</f>
        <v>2000000000</v>
      </c>
      <c r="H37" s="80"/>
      <c r="I37" s="116">
        <f>SUM(I30:I35)</f>
        <v>1248938736</v>
      </c>
      <c r="J37" s="81"/>
      <c r="K37" s="116">
        <f>SUM(K30:K35)</f>
        <v>94712575</v>
      </c>
      <c r="L37" s="80"/>
      <c r="M37" s="116">
        <f>SUM(M30:M35)</f>
        <v>130650000</v>
      </c>
      <c r="N37" s="80"/>
      <c r="O37" s="116">
        <f>SUM(O30:O35)</f>
        <v>619522147</v>
      </c>
      <c r="P37" s="80"/>
      <c r="Q37" s="116">
        <f>SUM(Q30:Q35)</f>
        <v>-2889648</v>
      </c>
      <c r="R37" s="80"/>
      <c r="S37" s="116">
        <f>SUM(S30:S35)</f>
        <v>4090933810</v>
      </c>
      <c r="T37" s="80"/>
      <c r="U37" s="116">
        <f>SUM(U30:U35)</f>
        <v>-2121158</v>
      </c>
      <c r="V37" s="80"/>
      <c r="W37" s="116">
        <f>SUM(W30:W35)</f>
        <v>4088812652</v>
      </c>
      <c r="X37" s="81"/>
    </row>
    <row r="38" spans="1:27" s="69" customFormat="1" ht="15.6" customHeight="1" thickTop="1">
      <c r="A38" s="82"/>
      <c r="B38" s="79"/>
      <c r="G38" s="80"/>
      <c r="H38" s="80"/>
      <c r="I38" s="80"/>
      <c r="J38" s="81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1"/>
    </row>
    <row r="39" spans="1:27" s="69" customFormat="1" ht="10.5" customHeight="1">
      <c r="A39" s="82"/>
      <c r="B39" s="79"/>
      <c r="G39" s="80"/>
      <c r="H39" s="80"/>
      <c r="I39" s="80"/>
      <c r="J39" s="81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1"/>
    </row>
    <row r="40" spans="1:27" ht="22.15" customHeight="1">
      <c r="A40" s="22" t="str">
        <f>'EN5-7'!A48</f>
        <v>The accompanying notes are an integral part of these consolidated and company financial statements.</v>
      </c>
      <c r="B40" s="22"/>
      <c r="C40" s="22"/>
      <c r="D40" s="22"/>
      <c r="E40" s="22"/>
      <c r="F40" s="2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</sheetData>
  <mergeCells count="4">
    <mergeCell ref="G6:W6"/>
    <mergeCell ref="G7:S7"/>
    <mergeCell ref="M8:O8"/>
    <mergeCell ref="G8:I8"/>
  </mergeCells>
  <pageMargins left="0.5" right="0.5" top="0.5" bottom="0.6" header="0.49" footer="0.4"/>
  <pageSetup paperSize="9" scale="91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39"/>
  <sheetViews>
    <sheetView zoomScale="85" zoomScaleNormal="85" zoomScaleSheetLayoutView="100" workbookViewId="0">
      <selection activeCell="E14" sqref="E14"/>
    </sheetView>
  </sheetViews>
  <sheetFormatPr defaultColWidth="9.42578125" defaultRowHeight="16.5" customHeight="1"/>
  <cols>
    <col min="1" max="3" width="1.5703125" style="25" customWidth="1"/>
    <col min="4" max="4" width="33.7109375" style="25" customWidth="1"/>
    <col min="5" max="5" width="6" style="130" customWidth="1"/>
    <col min="6" max="6" width="1.42578125" style="31" customWidth="1"/>
    <col min="7" max="7" width="17.5703125" style="31" customWidth="1"/>
    <col min="8" max="8" width="1.42578125" style="31" customWidth="1"/>
    <col min="9" max="9" width="16.5703125" style="31" customWidth="1"/>
    <col min="10" max="10" width="1.42578125" style="31" customWidth="1"/>
    <col min="11" max="11" width="16.5703125" style="31" customWidth="1"/>
    <col min="12" max="12" width="1.42578125" style="31" customWidth="1"/>
    <col min="13" max="13" width="16.42578125" style="31" customWidth="1"/>
    <col min="14" max="14" width="1.42578125" style="31" customWidth="1"/>
    <col min="15" max="15" width="15.5703125" style="31" customWidth="1"/>
    <col min="16" max="16" width="11.42578125" style="25" bestFit="1" customWidth="1"/>
    <col min="17" max="16384" width="9.42578125" style="25"/>
  </cols>
  <sheetData>
    <row r="1" spans="1:25" ht="16.5" customHeight="1">
      <c r="A1" s="29" t="s">
        <v>117</v>
      </c>
    </row>
    <row r="2" spans="1:25" ht="16.5" customHeight="1">
      <c r="A2" s="29" t="s">
        <v>130</v>
      </c>
    </row>
    <row r="3" spans="1:25" s="26" customFormat="1" ht="16.5" customHeight="1">
      <c r="A3" s="2" t="str">
        <f>'E10'!A3</f>
        <v>For the year ended 31 December 2020</v>
      </c>
      <c r="B3" s="22"/>
      <c r="C3" s="22"/>
      <c r="D3" s="22"/>
      <c r="E3" s="1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25" s="26" customFormat="1" ht="16.5" customHeight="1">
      <c r="A4" s="23"/>
      <c r="E4" s="5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25" s="26" customFormat="1" ht="16.5" customHeight="1">
      <c r="A5" s="23"/>
      <c r="E5" s="5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25" ht="16.5" customHeight="1">
      <c r="F6" s="25"/>
      <c r="G6" s="135" t="s">
        <v>137</v>
      </c>
      <c r="H6" s="135"/>
      <c r="I6" s="135"/>
      <c r="J6" s="135"/>
      <c r="K6" s="135"/>
      <c r="L6" s="135"/>
      <c r="M6" s="135"/>
      <c r="N6" s="135"/>
      <c r="O6" s="135"/>
      <c r="P6" s="43"/>
      <c r="Q6" s="43"/>
      <c r="R6" s="43"/>
      <c r="S6" s="43"/>
      <c r="T6" s="43"/>
      <c r="U6" s="43"/>
      <c r="V6" s="43"/>
      <c r="W6" s="43"/>
      <c r="X6" s="43"/>
      <c r="Y6" s="43"/>
    </row>
    <row r="7" spans="1:25" ht="16.5" customHeight="1">
      <c r="F7" s="44"/>
      <c r="G7" s="140" t="s">
        <v>214</v>
      </c>
      <c r="H7" s="140"/>
      <c r="I7" s="140"/>
      <c r="J7" s="44"/>
      <c r="K7" s="140" t="s">
        <v>20</v>
      </c>
      <c r="L7" s="140"/>
      <c r="M7" s="140"/>
      <c r="N7" s="44"/>
    </row>
    <row r="8" spans="1:25" ht="16.5" customHeight="1">
      <c r="F8" s="44"/>
      <c r="G8" s="18" t="s">
        <v>43</v>
      </c>
      <c r="H8" s="44"/>
      <c r="I8" s="45" t="s">
        <v>99</v>
      </c>
      <c r="J8" s="44"/>
      <c r="K8" s="18" t="s">
        <v>101</v>
      </c>
      <c r="L8" s="44"/>
      <c r="M8" s="18"/>
      <c r="N8" s="44"/>
      <c r="O8" s="18"/>
    </row>
    <row r="9" spans="1:25" ht="16.5" customHeight="1">
      <c r="F9" s="44"/>
      <c r="G9" s="18" t="s">
        <v>28</v>
      </c>
      <c r="H9" s="44"/>
      <c r="I9" s="45" t="s">
        <v>79</v>
      </c>
      <c r="J9" s="44"/>
      <c r="K9" s="18" t="s">
        <v>102</v>
      </c>
      <c r="L9" s="44"/>
      <c r="M9" s="18" t="s">
        <v>21</v>
      </c>
      <c r="N9" s="44"/>
      <c r="O9" s="18" t="s">
        <v>29</v>
      </c>
    </row>
    <row r="10" spans="1:25" ht="16.5" customHeight="1">
      <c r="E10" s="129" t="s">
        <v>1</v>
      </c>
      <c r="F10" s="46"/>
      <c r="G10" s="33" t="s">
        <v>2</v>
      </c>
      <c r="H10" s="46"/>
      <c r="I10" s="33" t="s">
        <v>2</v>
      </c>
      <c r="J10" s="46"/>
      <c r="K10" s="33" t="s">
        <v>2</v>
      </c>
      <c r="L10" s="46"/>
      <c r="M10" s="33" t="s">
        <v>2</v>
      </c>
      <c r="N10" s="46"/>
      <c r="O10" s="33" t="s">
        <v>2</v>
      </c>
    </row>
    <row r="11" spans="1:25" ht="9.9499999999999993" customHeight="1">
      <c r="B11" s="36"/>
      <c r="G11" s="10"/>
      <c r="I11" s="10"/>
      <c r="K11" s="10"/>
      <c r="M11" s="10"/>
      <c r="O11" s="10"/>
    </row>
    <row r="12" spans="1:25" ht="16.5" customHeight="1">
      <c r="A12" s="29" t="s">
        <v>240</v>
      </c>
      <c r="F12" s="10"/>
      <c r="G12" s="10">
        <v>1480000000</v>
      </c>
      <c r="H12" s="10"/>
      <c r="I12" s="13">
        <v>93663209</v>
      </c>
      <c r="J12" s="10"/>
      <c r="K12" s="10">
        <v>77000000</v>
      </c>
      <c r="L12" s="10"/>
      <c r="M12" s="10">
        <v>246302496</v>
      </c>
      <c r="N12" s="10"/>
      <c r="O12" s="10">
        <f>SUM(G12:M12)</f>
        <v>1896965705</v>
      </c>
      <c r="P12" s="31"/>
    </row>
    <row r="13" spans="1:25" ht="16.5" customHeight="1">
      <c r="A13" s="25" t="s">
        <v>245</v>
      </c>
      <c r="E13" s="130">
        <v>24</v>
      </c>
      <c r="F13" s="10"/>
      <c r="G13" s="10">
        <v>520000000</v>
      </c>
      <c r="H13" s="10"/>
      <c r="I13" s="13">
        <v>1155275527</v>
      </c>
      <c r="J13" s="10"/>
      <c r="K13" s="10">
        <v>0</v>
      </c>
      <c r="L13" s="10"/>
      <c r="M13" s="10">
        <v>0</v>
      </c>
      <c r="N13" s="10"/>
      <c r="O13" s="10">
        <f t="shared" ref="O13:O15" si="0">SUM(G13:M13)</f>
        <v>1675275527</v>
      </c>
    </row>
    <row r="14" spans="1:25" ht="16.5" customHeight="1">
      <c r="A14" s="25" t="s">
        <v>247</v>
      </c>
      <c r="E14" s="130">
        <v>25</v>
      </c>
      <c r="F14" s="10"/>
      <c r="G14" s="10">
        <v>0</v>
      </c>
      <c r="H14" s="10"/>
      <c r="I14" s="13">
        <v>0</v>
      </c>
      <c r="J14" s="10"/>
      <c r="K14" s="10">
        <v>33350000</v>
      </c>
      <c r="L14" s="10"/>
      <c r="M14" s="10">
        <v>-33350000</v>
      </c>
      <c r="N14" s="10"/>
      <c r="O14" s="10">
        <f t="shared" si="0"/>
        <v>0</v>
      </c>
    </row>
    <row r="15" spans="1:25" ht="16.5" customHeight="1">
      <c r="A15" s="25" t="s">
        <v>131</v>
      </c>
      <c r="E15" s="130">
        <v>26</v>
      </c>
      <c r="F15" s="10"/>
      <c r="G15" s="10">
        <v>0</v>
      </c>
      <c r="H15" s="10"/>
      <c r="I15" s="13">
        <v>0</v>
      </c>
      <c r="J15" s="10"/>
      <c r="K15" s="10">
        <v>0</v>
      </c>
      <c r="L15" s="10"/>
      <c r="M15" s="10">
        <v>-246000000</v>
      </c>
      <c r="N15" s="10"/>
      <c r="O15" s="10">
        <f t="shared" si="0"/>
        <v>-246000000</v>
      </c>
    </row>
    <row r="16" spans="1:25" ht="16.5" customHeight="1">
      <c r="A16" s="25" t="s">
        <v>134</v>
      </c>
      <c r="F16" s="13"/>
      <c r="G16" s="15">
        <v>0</v>
      </c>
      <c r="H16" s="13"/>
      <c r="I16" s="15">
        <v>0</v>
      </c>
      <c r="J16" s="13"/>
      <c r="K16" s="15">
        <v>0</v>
      </c>
      <c r="L16" s="13"/>
      <c r="M16" s="15">
        <v>384919058</v>
      </c>
      <c r="N16" s="13"/>
      <c r="O16" s="15">
        <f>SUM(G16:M16)</f>
        <v>384919058</v>
      </c>
    </row>
    <row r="17" spans="1:16" ht="9.9499999999999993" customHeight="1">
      <c r="F17" s="10"/>
      <c r="G17" s="47"/>
      <c r="H17" s="10"/>
      <c r="I17" s="10"/>
      <c r="J17" s="10"/>
      <c r="K17" s="10"/>
      <c r="L17" s="10"/>
      <c r="M17" s="10"/>
      <c r="N17" s="10"/>
      <c r="O17" s="10"/>
    </row>
    <row r="18" spans="1:16" ht="16.5" customHeight="1" thickBot="1">
      <c r="A18" s="29" t="s">
        <v>246</v>
      </c>
      <c r="B18" s="36"/>
      <c r="G18" s="39">
        <f>SUM(G12:G16)</f>
        <v>2000000000</v>
      </c>
      <c r="I18" s="39">
        <f>SUM(I12:I16)</f>
        <v>1248938736</v>
      </c>
      <c r="K18" s="39">
        <f>SUM(K12:K16)</f>
        <v>110350000</v>
      </c>
      <c r="M18" s="39">
        <f>SUM(M12:M16)</f>
        <v>351871554</v>
      </c>
      <c r="O18" s="39">
        <f>SUM(O12:O16)</f>
        <v>3711160290</v>
      </c>
      <c r="P18" s="31"/>
    </row>
    <row r="19" spans="1:16" ht="16.5" customHeight="1" thickTop="1">
      <c r="A19" s="29"/>
      <c r="B19" s="36"/>
      <c r="G19" s="10"/>
      <c r="I19" s="10"/>
      <c r="K19" s="10"/>
      <c r="M19" s="10"/>
      <c r="O19" s="10"/>
      <c r="P19" s="31"/>
    </row>
    <row r="20" spans="1:16" ht="16.5" customHeight="1">
      <c r="A20" s="29"/>
      <c r="B20" s="36"/>
      <c r="G20" s="10"/>
      <c r="I20" s="10"/>
      <c r="K20" s="10"/>
      <c r="M20" s="10"/>
      <c r="O20" s="10"/>
    </row>
    <row r="21" spans="1:16" ht="16.5" customHeight="1">
      <c r="A21" s="29" t="s">
        <v>242</v>
      </c>
      <c r="F21" s="10"/>
      <c r="G21" s="108">
        <f>G18</f>
        <v>2000000000</v>
      </c>
      <c r="H21" s="10"/>
      <c r="I21" s="108">
        <f>I18</f>
        <v>1248938736</v>
      </c>
      <c r="J21" s="10"/>
      <c r="K21" s="108">
        <f>K18</f>
        <v>110350000</v>
      </c>
      <c r="L21" s="10"/>
      <c r="M21" s="108">
        <f>M18</f>
        <v>351871554</v>
      </c>
      <c r="N21" s="10"/>
      <c r="O21" s="108">
        <f>O18</f>
        <v>3711160290</v>
      </c>
      <c r="P21" s="31"/>
    </row>
    <row r="22" spans="1:16" ht="16.5" customHeight="1">
      <c r="A22" s="29"/>
      <c r="B22" s="29" t="s">
        <v>215</v>
      </c>
      <c r="F22" s="10"/>
      <c r="G22" s="108"/>
      <c r="H22" s="10"/>
      <c r="I22" s="108"/>
      <c r="J22" s="10"/>
      <c r="K22" s="108"/>
      <c r="L22" s="10"/>
      <c r="M22" s="108"/>
      <c r="N22" s="10"/>
      <c r="O22" s="108"/>
      <c r="P22" s="31"/>
    </row>
    <row r="23" spans="1:16" ht="16.5" customHeight="1">
      <c r="A23" s="25" t="s">
        <v>170</v>
      </c>
      <c r="F23" s="10"/>
      <c r="G23" s="108"/>
      <c r="H23" s="10"/>
      <c r="I23" s="108"/>
      <c r="J23" s="10"/>
      <c r="K23" s="108"/>
      <c r="L23" s="10"/>
      <c r="M23" s="108"/>
      <c r="N23" s="10"/>
      <c r="O23" s="108"/>
      <c r="P23" s="31"/>
    </row>
    <row r="24" spans="1:16" ht="16.5" customHeight="1">
      <c r="B24" s="25" t="s">
        <v>171</v>
      </c>
      <c r="E24" s="130">
        <v>5</v>
      </c>
      <c r="F24" s="10"/>
      <c r="G24" s="107">
        <v>0</v>
      </c>
      <c r="H24" s="10"/>
      <c r="I24" s="107">
        <v>0</v>
      </c>
      <c r="J24" s="10"/>
      <c r="K24" s="107">
        <v>0</v>
      </c>
      <c r="L24" s="10"/>
      <c r="M24" s="107">
        <v>-2482965</v>
      </c>
      <c r="N24" s="10"/>
      <c r="O24" s="107">
        <f>SUM(G24:M24)</f>
        <v>-2482965</v>
      </c>
      <c r="P24" s="31"/>
    </row>
    <row r="25" spans="1:16" ht="9.9499999999999993" customHeight="1">
      <c r="F25" s="10"/>
      <c r="G25" s="108"/>
      <c r="H25" s="10"/>
      <c r="I25" s="108"/>
      <c r="J25" s="10"/>
      <c r="K25" s="108"/>
      <c r="L25" s="10"/>
      <c r="M25" s="108"/>
      <c r="N25" s="10"/>
      <c r="O25" s="108"/>
      <c r="P25" s="31"/>
    </row>
    <row r="26" spans="1:16" ht="16.5" customHeight="1">
      <c r="A26" s="29" t="s">
        <v>172</v>
      </c>
      <c r="F26" s="10"/>
      <c r="G26" s="108">
        <f>SUM(G21:G24)</f>
        <v>2000000000</v>
      </c>
      <c r="H26" s="10"/>
      <c r="I26" s="108">
        <f>SUM(I21:I24)</f>
        <v>1248938736</v>
      </c>
      <c r="J26" s="10"/>
      <c r="K26" s="108">
        <f>SUM(K21:K24)</f>
        <v>110350000</v>
      </c>
      <c r="L26" s="10"/>
      <c r="M26" s="108">
        <f>SUM(M21:M24)</f>
        <v>349388589</v>
      </c>
      <c r="N26" s="10"/>
      <c r="O26" s="108">
        <f>SUM(O21:O24)</f>
        <v>3708677325</v>
      </c>
      <c r="P26" s="31"/>
    </row>
    <row r="27" spans="1:16" ht="16.5" customHeight="1">
      <c r="A27" s="25" t="s">
        <v>247</v>
      </c>
      <c r="E27" s="130">
        <v>25</v>
      </c>
      <c r="F27" s="10"/>
      <c r="G27" s="108">
        <v>0</v>
      </c>
      <c r="H27" s="10"/>
      <c r="I27" s="108">
        <v>0</v>
      </c>
      <c r="J27" s="10"/>
      <c r="K27" s="108">
        <v>20300000</v>
      </c>
      <c r="L27" s="10"/>
      <c r="M27" s="108">
        <v>-20300000</v>
      </c>
      <c r="N27" s="10"/>
      <c r="O27" s="108">
        <f t="shared" ref="O27:O28" si="1">SUM(G27:M27)</f>
        <v>0</v>
      </c>
      <c r="P27" s="31"/>
    </row>
    <row r="28" spans="1:16" ht="16.5" customHeight="1">
      <c r="A28" s="25" t="s">
        <v>131</v>
      </c>
      <c r="E28" s="130">
        <v>26</v>
      </c>
      <c r="F28" s="10"/>
      <c r="G28" s="108">
        <v>0</v>
      </c>
      <c r="H28" s="10"/>
      <c r="I28" s="108">
        <v>0</v>
      </c>
      <c r="J28" s="10"/>
      <c r="K28" s="108">
        <v>0</v>
      </c>
      <c r="L28" s="10"/>
      <c r="M28" s="108">
        <v>-300000000</v>
      </c>
      <c r="N28" s="10"/>
      <c r="O28" s="108">
        <f t="shared" si="1"/>
        <v>-300000000</v>
      </c>
    </row>
    <row r="29" spans="1:16" ht="16.5" customHeight="1">
      <c r="A29" s="25" t="s">
        <v>134</v>
      </c>
      <c r="F29" s="13"/>
      <c r="G29" s="103">
        <v>0</v>
      </c>
      <c r="H29" s="13"/>
      <c r="I29" s="103">
        <v>0</v>
      </c>
      <c r="J29" s="13"/>
      <c r="K29" s="103">
        <v>0</v>
      </c>
      <c r="L29" s="13"/>
      <c r="M29" s="103">
        <f>'E8-9'!K54</f>
        <v>405626425</v>
      </c>
      <c r="N29" s="13"/>
      <c r="O29" s="103">
        <f>SUM(G29:M29)</f>
        <v>405626425</v>
      </c>
    </row>
    <row r="30" spans="1:16" ht="9.9499999999999993" customHeight="1">
      <c r="F30" s="10"/>
      <c r="G30" s="118"/>
      <c r="H30" s="10"/>
      <c r="I30" s="108"/>
      <c r="J30" s="10"/>
      <c r="K30" s="108"/>
      <c r="L30" s="10"/>
      <c r="M30" s="108"/>
      <c r="N30" s="10"/>
      <c r="O30" s="108"/>
    </row>
    <row r="31" spans="1:16" ht="16.5" customHeight="1" thickBot="1">
      <c r="A31" s="29" t="s">
        <v>243</v>
      </c>
      <c r="B31" s="36"/>
      <c r="G31" s="109">
        <f>SUM(G26:G29)</f>
        <v>2000000000</v>
      </c>
      <c r="I31" s="109">
        <f>SUM(I26:I29)</f>
        <v>1248938736</v>
      </c>
      <c r="K31" s="109">
        <f>SUM(K26:K29)</f>
        <v>130650000</v>
      </c>
      <c r="M31" s="109">
        <f>SUM(M26:M29)</f>
        <v>434715014</v>
      </c>
      <c r="O31" s="109">
        <f>SUM(O26:O29)</f>
        <v>3814303750</v>
      </c>
      <c r="P31" s="31"/>
    </row>
    <row r="32" spans="1:16" ht="13.5" customHeight="1" thickTop="1">
      <c r="A32" s="29"/>
      <c r="B32" s="36"/>
      <c r="G32" s="10"/>
      <c r="I32" s="10"/>
      <c r="K32" s="10"/>
      <c r="M32" s="10"/>
    </row>
    <row r="33" spans="1:15" ht="22.15" customHeight="1">
      <c r="A33" s="22" t="str">
        <f>'EN5-7'!A48</f>
        <v>The accompanying notes are an integral part of these consolidated and company financial statements.</v>
      </c>
      <c r="B33" s="22"/>
      <c r="C33" s="22"/>
      <c r="D33" s="22"/>
      <c r="E33" s="1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5" spans="1:15" ht="16.5" customHeight="1">
      <c r="O35" s="25"/>
    </row>
    <row r="36" spans="1:15" ht="16.5" customHeight="1">
      <c r="O36" s="25"/>
    </row>
    <row r="37" spans="1:15" ht="16.5" customHeight="1">
      <c r="O37" s="25"/>
    </row>
    <row r="38" spans="1:15" ht="16.5" customHeight="1">
      <c r="O38" s="25"/>
    </row>
    <row r="39" spans="1:15" ht="16.5" customHeight="1">
      <c r="O39" s="25"/>
    </row>
  </sheetData>
  <mergeCells count="3">
    <mergeCell ref="G6:O6"/>
    <mergeCell ref="K7:M7"/>
    <mergeCell ref="G7:I7"/>
  </mergeCells>
  <pageMargins left="0.9" right="0.9" top="0.5" bottom="0.6" header="0.49" footer="0.4"/>
  <pageSetup paperSize="9" firstPageNumber="11" fitToWidth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K172"/>
  <sheetViews>
    <sheetView tabSelected="1" topLeftCell="A137" zoomScaleNormal="100" zoomScaleSheetLayoutView="100" workbookViewId="0">
      <selection activeCell="G150" sqref="G150"/>
    </sheetView>
  </sheetViews>
  <sheetFormatPr defaultColWidth="0.5703125" defaultRowHeight="16.350000000000001" customHeight="1"/>
  <cols>
    <col min="1" max="1" width="1.5703125" style="25" customWidth="1"/>
    <col min="2" max="2" width="45.85546875" style="25" customWidth="1"/>
    <col min="3" max="3" width="6.28515625" style="25" customWidth="1"/>
    <col min="4" max="4" width="0.5703125" style="25" customWidth="1"/>
    <col min="5" max="5" width="12.28515625" style="31" bestFit="1" customWidth="1"/>
    <col min="6" max="6" width="0.5703125" style="31" customWidth="1"/>
    <col min="7" max="7" width="12.28515625" style="31" bestFit="1" customWidth="1"/>
    <col min="8" max="8" width="0.5703125" style="31" customWidth="1"/>
    <col min="9" max="9" width="12.28515625" style="31" bestFit="1" customWidth="1"/>
    <col min="10" max="10" width="0.5703125" style="31" customWidth="1"/>
    <col min="11" max="11" width="12.28515625" style="31" bestFit="1" customWidth="1"/>
    <col min="12" max="168" width="9.42578125" style="25" customWidth="1"/>
    <col min="169" max="169" width="1.42578125" style="25" customWidth="1"/>
    <col min="170" max="170" width="52.5703125" style="25" customWidth="1"/>
    <col min="171" max="171" width="7" style="25" bestFit="1" customWidth="1"/>
    <col min="172" max="172" width="0.5703125" style="25" customWidth="1"/>
    <col min="173" max="173" width="10.5703125" style="25" customWidth="1"/>
    <col min="174" max="16384" width="0.5703125" style="25"/>
  </cols>
  <sheetData>
    <row r="1" spans="1:11" ht="16.350000000000001" customHeight="1">
      <c r="A1" s="17" t="s">
        <v>117</v>
      </c>
    </row>
    <row r="2" spans="1:11" ht="16.350000000000001" customHeight="1">
      <c r="A2" s="19" t="s">
        <v>132</v>
      </c>
      <c r="B2" s="20"/>
      <c r="C2" s="20"/>
    </row>
    <row r="3" spans="1:11" ht="16.350000000000001" customHeight="1">
      <c r="A3" s="21" t="str">
        <f>'E11'!A3</f>
        <v>For the year ended 31 December 2020</v>
      </c>
      <c r="B3" s="21"/>
      <c r="C3" s="21"/>
      <c r="D3" s="22"/>
      <c r="E3" s="32"/>
      <c r="F3" s="32"/>
      <c r="G3" s="32"/>
      <c r="H3" s="32"/>
      <c r="I3" s="32"/>
      <c r="J3" s="32"/>
      <c r="K3" s="32"/>
    </row>
    <row r="4" spans="1:11" ht="16.350000000000001" customHeight="1">
      <c r="A4" s="34"/>
      <c r="B4" s="34"/>
      <c r="C4" s="34"/>
      <c r="D4" s="26"/>
      <c r="E4" s="10"/>
      <c r="F4" s="10"/>
      <c r="G4" s="10"/>
      <c r="H4" s="10"/>
      <c r="I4" s="10"/>
      <c r="J4" s="10"/>
      <c r="K4" s="10"/>
    </row>
    <row r="5" spans="1:11" ht="16.350000000000001" customHeight="1">
      <c r="A5" s="34"/>
      <c r="B5" s="34"/>
      <c r="C5" s="34"/>
      <c r="D5" s="26"/>
      <c r="E5" s="10"/>
      <c r="F5" s="10"/>
      <c r="G5" s="10"/>
      <c r="H5" s="10"/>
      <c r="I5" s="10"/>
      <c r="J5" s="10"/>
      <c r="K5" s="10"/>
    </row>
    <row r="6" spans="1:11" ht="15" customHeight="1">
      <c r="A6" s="34"/>
      <c r="B6" s="34"/>
      <c r="C6" s="34"/>
      <c r="D6" s="26"/>
      <c r="E6" s="141" t="s">
        <v>40</v>
      </c>
      <c r="F6" s="141"/>
      <c r="G6" s="141"/>
      <c r="H6" s="10"/>
      <c r="I6" s="141" t="s">
        <v>57</v>
      </c>
      <c r="J6" s="141"/>
      <c r="K6" s="141"/>
    </row>
    <row r="7" spans="1:11" ht="15" customHeight="1">
      <c r="A7" s="34"/>
      <c r="B7" s="34"/>
      <c r="C7" s="34"/>
      <c r="D7" s="26"/>
      <c r="E7" s="135" t="s">
        <v>138</v>
      </c>
      <c r="F7" s="135"/>
      <c r="G7" s="135"/>
      <c r="H7" s="24"/>
      <c r="I7" s="135" t="s">
        <v>138</v>
      </c>
      <c r="J7" s="135"/>
      <c r="K7" s="135"/>
    </row>
    <row r="8" spans="1:11" ht="15" customHeight="1">
      <c r="A8" s="34"/>
      <c r="B8" s="34"/>
      <c r="C8" s="34"/>
      <c r="D8" s="26"/>
      <c r="E8" s="6" t="s">
        <v>162</v>
      </c>
      <c r="F8" s="6"/>
      <c r="G8" s="6" t="s">
        <v>143</v>
      </c>
      <c r="H8" s="29"/>
      <c r="I8" s="6" t="s">
        <v>162</v>
      </c>
      <c r="J8" s="6"/>
      <c r="K8" s="6" t="s">
        <v>143</v>
      </c>
    </row>
    <row r="9" spans="1:11" ht="15" customHeight="1">
      <c r="A9" s="48"/>
      <c r="B9" s="48"/>
      <c r="C9" s="97" t="s">
        <v>1</v>
      </c>
      <c r="D9" s="49"/>
      <c r="E9" s="33" t="s">
        <v>2</v>
      </c>
      <c r="F9" s="6"/>
      <c r="G9" s="33" t="s">
        <v>2</v>
      </c>
      <c r="H9" s="18"/>
      <c r="I9" s="33" t="s">
        <v>2</v>
      </c>
      <c r="J9" s="6"/>
      <c r="K9" s="33" t="s">
        <v>2</v>
      </c>
    </row>
    <row r="10" spans="1:11" ht="15" customHeight="1">
      <c r="A10" s="19"/>
      <c r="B10" s="3"/>
      <c r="C10" s="3"/>
      <c r="E10" s="106"/>
      <c r="I10" s="106"/>
    </row>
    <row r="11" spans="1:11" ht="15" customHeight="1">
      <c r="A11" s="19" t="s">
        <v>222</v>
      </c>
      <c r="B11" s="3"/>
      <c r="C11" s="3"/>
      <c r="E11" s="122">
        <f>'E8-9'!G29</f>
        <v>632347044</v>
      </c>
      <c r="G11" s="50">
        <f>'E8-9'!I29</f>
        <v>442901339</v>
      </c>
      <c r="I11" s="122">
        <v>491378145</v>
      </c>
      <c r="K11" s="50">
        <f>'E8-9'!M29</f>
        <v>463692981</v>
      </c>
    </row>
    <row r="12" spans="1:11" ht="15" customHeight="1">
      <c r="A12" s="25" t="s">
        <v>31</v>
      </c>
      <c r="B12" s="3"/>
      <c r="C12" s="3"/>
      <c r="E12" s="122"/>
      <c r="G12" s="50"/>
      <c r="I12" s="122"/>
      <c r="K12" s="50"/>
    </row>
    <row r="13" spans="1:11" ht="15" customHeight="1">
      <c r="B13" s="3" t="s">
        <v>141</v>
      </c>
      <c r="C13" s="3"/>
      <c r="E13" s="122"/>
      <c r="G13" s="50"/>
      <c r="I13" s="122"/>
      <c r="K13" s="50"/>
    </row>
    <row r="14" spans="1:11" ht="15" customHeight="1">
      <c r="B14" s="3" t="s">
        <v>140</v>
      </c>
      <c r="C14" s="51" t="s">
        <v>216</v>
      </c>
      <c r="E14" s="122">
        <v>0</v>
      </c>
      <c r="G14" s="50">
        <v>0</v>
      </c>
      <c r="I14" s="122">
        <v>4241786</v>
      </c>
      <c r="K14" s="50">
        <v>4797513</v>
      </c>
    </row>
    <row r="15" spans="1:11" ht="15" customHeight="1">
      <c r="B15" s="25" t="s">
        <v>32</v>
      </c>
      <c r="C15" s="51" t="s">
        <v>217</v>
      </c>
      <c r="E15" s="122">
        <v>139068984</v>
      </c>
      <c r="G15" s="50">
        <v>166838218</v>
      </c>
      <c r="I15" s="122">
        <v>83194885</v>
      </c>
      <c r="K15" s="50">
        <v>84835243</v>
      </c>
    </row>
    <row r="16" spans="1:11" ht="15" customHeight="1">
      <c r="B16" s="25" t="s">
        <v>174</v>
      </c>
      <c r="C16" s="51" t="s">
        <v>249</v>
      </c>
      <c r="E16" s="122">
        <v>48926984</v>
      </c>
      <c r="G16" s="50">
        <v>0</v>
      </c>
      <c r="I16" s="122">
        <v>15722404</v>
      </c>
      <c r="K16" s="50">
        <v>0</v>
      </c>
    </row>
    <row r="17" spans="2:11" ht="15" customHeight="1">
      <c r="B17" s="25" t="s">
        <v>248</v>
      </c>
      <c r="C17" s="51"/>
      <c r="E17" s="122"/>
      <c r="G17" s="50"/>
      <c r="I17" s="122"/>
      <c r="K17" s="50"/>
    </row>
    <row r="18" spans="2:11" ht="15" customHeight="1">
      <c r="B18" s="25" t="s">
        <v>175</v>
      </c>
      <c r="C18" s="51" t="s">
        <v>261</v>
      </c>
      <c r="E18" s="122">
        <v>-1129023</v>
      </c>
      <c r="G18" s="50">
        <v>0</v>
      </c>
      <c r="I18" s="122">
        <v>0</v>
      </c>
      <c r="K18" s="50">
        <v>0</v>
      </c>
    </row>
    <row r="19" spans="2:11" s="26" customFormat="1" ht="15" customHeight="1">
      <c r="B19" s="3" t="s">
        <v>33</v>
      </c>
      <c r="C19" s="51" t="s">
        <v>218</v>
      </c>
      <c r="D19" s="13"/>
      <c r="E19" s="122">
        <v>8846431</v>
      </c>
      <c r="F19" s="13"/>
      <c r="G19" s="50">
        <v>14152490</v>
      </c>
      <c r="H19" s="13"/>
      <c r="I19" s="122">
        <v>5712732</v>
      </c>
      <c r="J19" s="13"/>
      <c r="K19" s="50">
        <v>9645140</v>
      </c>
    </row>
    <row r="20" spans="2:11" s="26" customFormat="1" ht="15" customHeight="1">
      <c r="B20" s="3" t="s">
        <v>145</v>
      </c>
      <c r="C20" s="51" t="s">
        <v>217</v>
      </c>
      <c r="D20" s="13"/>
      <c r="E20" s="122">
        <v>0</v>
      </c>
      <c r="F20" s="13"/>
      <c r="G20" s="50">
        <v>11564990</v>
      </c>
      <c r="H20" s="13"/>
      <c r="I20" s="122">
        <v>0</v>
      </c>
      <c r="J20" s="13"/>
      <c r="K20" s="50">
        <v>0</v>
      </c>
    </row>
    <row r="21" spans="2:11" s="26" customFormat="1" ht="15" customHeight="1">
      <c r="B21" s="3" t="s">
        <v>169</v>
      </c>
      <c r="C21" s="51"/>
      <c r="D21" s="13"/>
      <c r="E21" s="122">
        <v>19735303</v>
      </c>
      <c r="F21" s="13"/>
      <c r="G21" s="50">
        <v>0</v>
      </c>
      <c r="H21" s="13"/>
      <c r="I21" s="122">
        <v>17197929</v>
      </c>
      <c r="J21" s="13"/>
      <c r="K21" s="50">
        <v>0</v>
      </c>
    </row>
    <row r="22" spans="2:11" ht="15" customHeight="1">
      <c r="B22" s="25" t="s">
        <v>159</v>
      </c>
      <c r="C22" s="51" t="s">
        <v>219</v>
      </c>
      <c r="E22" s="122">
        <v>0</v>
      </c>
      <c r="G22" s="50">
        <v>-11252654</v>
      </c>
      <c r="I22" s="122">
        <v>0</v>
      </c>
      <c r="K22" s="50">
        <v>-13163416</v>
      </c>
    </row>
    <row r="23" spans="2:11" ht="15" customHeight="1">
      <c r="B23" s="25" t="s">
        <v>95</v>
      </c>
      <c r="C23" s="51" t="s">
        <v>219</v>
      </c>
      <c r="E23" s="122">
        <v>0</v>
      </c>
      <c r="G23" s="50">
        <v>10815</v>
      </c>
      <c r="I23" s="122">
        <v>0</v>
      </c>
      <c r="K23" s="50">
        <v>5415</v>
      </c>
    </row>
    <row r="24" spans="2:11" ht="15" customHeight="1">
      <c r="B24" s="25" t="s">
        <v>210</v>
      </c>
      <c r="C24" s="51">
        <v>14</v>
      </c>
      <c r="E24" s="122">
        <v>876266</v>
      </c>
      <c r="G24" s="50">
        <v>-2043249</v>
      </c>
      <c r="I24" s="122">
        <v>301844</v>
      </c>
      <c r="K24" s="50">
        <v>-2359596</v>
      </c>
    </row>
    <row r="25" spans="2:11" ht="15" customHeight="1">
      <c r="B25" s="11" t="s">
        <v>146</v>
      </c>
      <c r="C25" s="51">
        <v>14</v>
      </c>
      <c r="E25" s="122">
        <v>-5134198</v>
      </c>
      <c r="G25" s="50">
        <v>-1791449</v>
      </c>
      <c r="I25" s="122">
        <v>2830672</v>
      </c>
      <c r="K25" s="50">
        <v>-3951482</v>
      </c>
    </row>
    <row r="26" spans="2:11" ht="15" customHeight="1">
      <c r="B26" s="11" t="s">
        <v>147</v>
      </c>
      <c r="C26" s="51">
        <v>14</v>
      </c>
      <c r="E26" s="122">
        <v>84643</v>
      </c>
      <c r="G26" s="50">
        <v>0</v>
      </c>
      <c r="I26" s="122">
        <v>0</v>
      </c>
      <c r="K26" s="50">
        <v>0</v>
      </c>
    </row>
    <row r="27" spans="2:11" ht="15" customHeight="1">
      <c r="B27" s="52" t="s">
        <v>223</v>
      </c>
      <c r="C27" s="51"/>
      <c r="E27" s="122">
        <v>-194855</v>
      </c>
      <c r="G27" s="50">
        <v>397156</v>
      </c>
      <c r="I27" s="122">
        <v>-230640</v>
      </c>
      <c r="K27" s="50">
        <v>-865744</v>
      </c>
    </row>
    <row r="28" spans="2:11" ht="15" customHeight="1">
      <c r="B28" s="52" t="s">
        <v>148</v>
      </c>
      <c r="C28" s="51"/>
      <c r="E28" s="122">
        <v>156726</v>
      </c>
      <c r="G28" s="50">
        <v>1079726</v>
      </c>
      <c r="I28" s="122">
        <v>67303</v>
      </c>
      <c r="K28" s="50">
        <v>75881</v>
      </c>
    </row>
    <row r="29" spans="2:11" ht="15" customHeight="1">
      <c r="B29" s="25" t="s">
        <v>39</v>
      </c>
      <c r="C29" s="51" t="s">
        <v>220</v>
      </c>
      <c r="E29" s="122">
        <v>4756264</v>
      </c>
      <c r="G29" s="50">
        <v>16110512</v>
      </c>
      <c r="I29" s="122">
        <v>2618551</v>
      </c>
      <c r="K29" s="50">
        <v>10689924</v>
      </c>
    </row>
    <row r="30" spans="2:11" ht="15" customHeight="1">
      <c r="B30" s="25" t="s">
        <v>142</v>
      </c>
      <c r="C30" s="51">
        <v>16</v>
      </c>
      <c r="E30" s="122">
        <v>0</v>
      </c>
      <c r="G30" s="50">
        <v>0</v>
      </c>
      <c r="I30" s="122">
        <v>-10045681</v>
      </c>
      <c r="K30" s="50">
        <v>-11713125</v>
      </c>
    </row>
    <row r="31" spans="2:11" ht="15" customHeight="1">
      <c r="B31" s="25" t="s">
        <v>160</v>
      </c>
      <c r="C31" s="51">
        <v>16</v>
      </c>
      <c r="E31" s="122">
        <v>463680</v>
      </c>
      <c r="G31" s="50">
        <v>463680</v>
      </c>
      <c r="I31" s="122">
        <v>231840</v>
      </c>
      <c r="K31" s="50">
        <v>231840</v>
      </c>
    </row>
    <row r="32" spans="2:11" ht="15" customHeight="1">
      <c r="B32" s="25" t="s">
        <v>207</v>
      </c>
      <c r="C32" s="51"/>
      <c r="E32" s="122">
        <v>1433216</v>
      </c>
      <c r="G32" s="50">
        <v>0</v>
      </c>
      <c r="I32" s="122">
        <v>0</v>
      </c>
      <c r="K32" s="50">
        <v>0</v>
      </c>
    </row>
    <row r="33" spans="1:11" ht="15" customHeight="1">
      <c r="B33" s="25" t="s">
        <v>34</v>
      </c>
      <c r="C33" s="51"/>
      <c r="E33" s="122">
        <v>-3989267</v>
      </c>
      <c r="G33" s="50">
        <v>-1477526</v>
      </c>
      <c r="I33" s="122">
        <v>-17977129</v>
      </c>
      <c r="K33" s="50">
        <v>-5826512</v>
      </c>
    </row>
    <row r="34" spans="1:11" ht="15" customHeight="1">
      <c r="B34" s="25" t="s">
        <v>100</v>
      </c>
      <c r="C34" s="51">
        <v>28</v>
      </c>
      <c r="E34" s="122">
        <v>14571517</v>
      </c>
      <c r="G34" s="50">
        <v>25949201</v>
      </c>
      <c r="I34" s="122">
        <v>8790794</v>
      </c>
      <c r="K34" s="50">
        <v>17010227</v>
      </c>
    </row>
    <row r="35" spans="1:11" ht="15" customHeight="1">
      <c r="B35" s="25" t="s">
        <v>149</v>
      </c>
      <c r="C35" s="51"/>
      <c r="E35" s="122">
        <v>0</v>
      </c>
      <c r="G35" s="50">
        <v>0</v>
      </c>
      <c r="I35" s="122">
        <v>0</v>
      </c>
      <c r="K35" s="50">
        <v>-65785029</v>
      </c>
    </row>
    <row r="36" spans="1:11" ht="15" customHeight="1">
      <c r="B36" s="3" t="s">
        <v>150</v>
      </c>
      <c r="C36" s="51"/>
      <c r="E36" s="122">
        <v>2139808</v>
      </c>
      <c r="G36" s="50">
        <v>-458319</v>
      </c>
      <c r="I36" s="122">
        <v>1469313</v>
      </c>
      <c r="K36" s="50">
        <v>4601224</v>
      </c>
    </row>
    <row r="37" spans="1:11" ht="15" customHeight="1">
      <c r="B37" s="25" t="s">
        <v>35</v>
      </c>
      <c r="C37" s="51"/>
      <c r="E37" s="122"/>
      <c r="G37" s="50"/>
      <c r="I37" s="122"/>
      <c r="K37" s="50"/>
    </row>
    <row r="38" spans="1:11" ht="15" customHeight="1">
      <c r="B38" s="53" t="s">
        <v>187</v>
      </c>
      <c r="C38" s="3"/>
      <c r="E38" s="122">
        <v>-132507867</v>
      </c>
      <c r="G38" s="50">
        <v>-81668831</v>
      </c>
      <c r="I38" s="122">
        <v>-136569972</v>
      </c>
      <c r="K38" s="50">
        <v>-133174590</v>
      </c>
    </row>
    <row r="39" spans="1:11" ht="15" customHeight="1">
      <c r="B39" s="53" t="s">
        <v>188</v>
      </c>
      <c r="C39" s="3"/>
      <c r="E39" s="122">
        <v>-70300220</v>
      </c>
      <c r="G39" s="50">
        <v>67360633</v>
      </c>
      <c r="I39" s="122">
        <v>-40153094</v>
      </c>
      <c r="K39" s="50">
        <v>77849354</v>
      </c>
    </row>
    <row r="40" spans="1:11" ht="15" customHeight="1">
      <c r="B40" s="25" t="s">
        <v>189</v>
      </c>
      <c r="C40" s="3"/>
      <c r="E40" s="122">
        <v>-5942164</v>
      </c>
      <c r="G40" s="50">
        <v>-5847246</v>
      </c>
      <c r="I40" s="122">
        <v>-369269</v>
      </c>
      <c r="K40" s="50">
        <v>855908</v>
      </c>
    </row>
    <row r="41" spans="1:11" ht="15" customHeight="1">
      <c r="B41" s="53" t="s">
        <v>190</v>
      </c>
      <c r="C41" s="3"/>
      <c r="E41" s="122">
        <v>-2680022</v>
      </c>
      <c r="G41" s="50">
        <v>-1439218</v>
      </c>
      <c r="I41" s="122">
        <v>-802316</v>
      </c>
      <c r="K41" s="50">
        <v>657200</v>
      </c>
    </row>
    <row r="42" spans="1:11" ht="15" customHeight="1">
      <c r="B42" s="53" t="s">
        <v>191</v>
      </c>
      <c r="C42" s="3"/>
      <c r="E42" s="122">
        <v>67969479</v>
      </c>
      <c r="G42" s="50">
        <v>-29222552</v>
      </c>
      <c r="I42" s="122">
        <v>52860480</v>
      </c>
      <c r="K42" s="50">
        <v>-19734302</v>
      </c>
    </row>
    <row r="43" spans="1:11" ht="15" customHeight="1">
      <c r="B43" s="53" t="s">
        <v>192</v>
      </c>
      <c r="C43" s="3"/>
      <c r="E43" s="123">
        <v>-1411171</v>
      </c>
      <c r="G43" s="54">
        <v>2383793</v>
      </c>
      <c r="I43" s="123">
        <v>-2821166</v>
      </c>
      <c r="K43" s="54">
        <v>2248106</v>
      </c>
    </row>
    <row r="44" spans="1:11" ht="15" customHeight="1">
      <c r="B44" s="53"/>
      <c r="C44" s="3"/>
      <c r="E44" s="102"/>
      <c r="G44" s="13"/>
      <c r="I44" s="102"/>
      <c r="K44" s="13"/>
    </row>
    <row r="45" spans="1:11" ht="15" customHeight="1">
      <c r="A45" s="25" t="s">
        <v>193</v>
      </c>
      <c r="C45" s="3"/>
      <c r="D45" s="55"/>
      <c r="E45" s="102">
        <f>SUM(E11:E43)</f>
        <v>718087558</v>
      </c>
      <c r="G45" s="13">
        <f>SUM(G11:G43)</f>
        <v>614011509</v>
      </c>
      <c r="I45" s="102">
        <f>SUM(I11:I43)</f>
        <v>477649411</v>
      </c>
      <c r="J45" s="55"/>
      <c r="K45" s="13">
        <f>SUM(K11:K43)</f>
        <v>420622160</v>
      </c>
    </row>
    <row r="46" spans="1:11" ht="15" customHeight="1">
      <c r="A46" s="25" t="s">
        <v>118</v>
      </c>
      <c r="C46" s="51">
        <v>23</v>
      </c>
      <c r="D46" s="55"/>
      <c r="E46" s="102">
        <v>-123840</v>
      </c>
      <c r="G46" s="13">
        <v>-206400</v>
      </c>
      <c r="I46" s="102">
        <v>0</v>
      </c>
      <c r="J46" s="55"/>
      <c r="K46" s="13">
        <v>0</v>
      </c>
    </row>
    <row r="47" spans="1:11" s="26" customFormat="1" ht="15" customHeight="1">
      <c r="A47" s="56" t="s">
        <v>119</v>
      </c>
      <c r="B47" s="56"/>
      <c r="C47" s="25"/>
      <c r="D47" s="25"/>
      <c r="E47" s="122">
        <v>-16586934</v>
      </c>
      <c r="F47" s="31"/>
      <c r="G47" s="50">
        <v>-27174896</v>
      </c>
      <c r="H47" s="31"/>
      <c r="I47" s="122">
        <v>-8790794</v>
      </c>
      <c r="J47" s="31"/>
      <c r="K47" s="50">
        <v>-17595621</v>
      </c>
    </row>
    <row r="48" spans="1:11" s="26" customFormat="1" ht="15" customHeight="1">
      <c r="A48" s="56" t="s">
        <v>120</v>
      </c>
      <c r="B48" s="56"/>
      <c r="C48" s="25"/>
      <c r="D48" s="25"/>
      <c r="E48" s="123">
        <v>-91659095</v>
      </c>
      <c r="F48" s="31"/>
      <c r="G48" s="54">
        <v>-101056476</v>
      </c>
      <c r="H48" s="31"/>
      <c r="I48" s="123">
        <v>-70560786</v>
      </c>
      <c r="J48" s="31"/>
      <c r="K48" s="54">
        <v>-87324995</v>
      </c>
    </row>
    <row r="49" spans="1:11" s="26" customFormat="1" ht="15" customHeight="1">
      <c r="A49" s="56"/>
      <c r="B49" s="56"/>
      <c r="C49" s="25"/>
      <c r="D49" s="25"/>
      <c r="E49" s="102"/>
      <c r="F49" s="31"/>
      <c r="G49" s="13"/>
      <c r="H49" s="31"/>
      <c r="I49" s="102"/>
      <c r="J49" s="31"/>
      <c r="K49" s="13"/>
    </row>
    <row r="50" spans="1:11" s="26" customFormat="1" ht="15" customHeight="1">
      <c r="A50" s="25" t="s">
        <v>62</v>
      </c>
      <c r="B50" s="25"/>
      <c r="C50" s="3"/>
      <c r="D50" s="13"/>
      <c r="E50" s="103">
        <f>SUM(E45:E48)</f>
        <v>609717689</v>
      </c>
      <c r="F50" s="13"/>
      <c r="G50" s="15">
        <f>SUM(G45:G48)</f>
        <v>485573737</v>
      </c>
      <c r="H50" s="13"/>
      <c r="I50" s="103">
        <f>SUM(I45:I48)</f>
        <v>398297831</v>
      </c>
      <c r="J50" s="13"/>
      <c r="K50" s="15">
        <f>SUM(K45:K48)</f>
        <v>315701544</v>
      </c>
    </row>
    <row r="51" spans="1:11" s="26" customFormat="1" ht="15" customHeight="1">
      <c r="A51" s="25"/>
      <c r="B51" s="25"/>
      <c r="C51" s="3"/>
      <c r="D51" s="13"/>
      <c r="E51" s="13"/>
      <c r="F51" s="13"/>
      <c r="G51" s="13"/>
      <c r="H51" s="13"/>
      <c r="I51" s="13"/>
      <c r="J51" s="13"/>
      <c r="K51" s="13"/>
    </row>
    <row r="52" spans="1:11" s="26" customFormat="1" ht="15" customHeight="1">
      <c r="A52" s="25"/>
      <c r="B52" s="25"/>
      <c r="C52" s="3"/>
      <c r="D52" s="13"/>
      <c r="E52" s="13"/>
      <c r="F52" s="13"/>
      <c r="G52" s="13"/>
      <c r="H52" s="13"/>
      <c r="I52" s="13"/>
      <c r="J52" s="13"/>
      <c r="K52" s="13"/>
    </row>
    <row r="53" spans="1:11" s="26" customFormat="1" ht="16.350000000000001" customHeight="1">
      <c r="E53" s="10"/>
      <c r="F53" s="10"/>
      <c r="G53" s="10"/>
      <c r="H53" s="10"/>
      <c r="I53" s="10"/>
      <c r="J53" s="10"/>
      <c r="K53" s="10"/>
    </row>
    <row r="54" spans="1:11" ht="16.350000000000001" customHeight="1">
      <c r="A54" s="136" t="s">
        <v>10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</row>
    <row r="55" spans="1:11" s="26" customFormat="1" ht="16.350000000000001" customHeight="1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</row>
    <row r="56" spans="1:11" s="26" customFormat="1" ht="12" customHeight="1">
      <c r="A56" s="133"/>
      <c r="B56" s="133"/>
      <c r="C56" s="133"/>
      <c r="D56" s="133"/>
      <c r="E56" s="100"/>
      <c r="F56" s="100"/>
      <c r="G56" s="100"/>
      <c r="H56" s="100"/>
      <c r="I56" s="100"/>
      <c r="J56" s="100"/>
      <c r="K56" s="100"/>
    </row>
    <row r="57" spans="1:11" s="26" customFormat="1" ht="22.15" customHeight="1">
      <c r="A57" s="27" t="str">
        <f>'EN5-7'!A48</f>
        <v>The accompanying notes are an integral part of these consolidated and company financial statements.</v>
      </c>
      <c r="B57" s="28"/>
      <c r="C57" s="28"/>
      <c r="D57" s="22"/>
      <c r="E57" s="32"/>
      <c r="F57" s="32"/>
      <c r="G57" s="32"/>
      <c r="H57" s="32"/>
      <c r="I57" s="32"/>
      <c r="J57" s="32"/>
      <c r="K57" s="32"/>
    </row>
    <row r="58" spans="1:11" ht="16.350000000000001" customHeight="1">
      <c r="A58" s="17" t="s">
        <v>117</v>
      </c>
      <c r="B58" s="30"/>
      <c r="C58" s="30"/>
      <c r="D58" s="26"/>
      <c r="E58" s="10"/>
      <c r="F58" s="10"/>
      <c r="G58" s="10"/>
      <c r="H58" s="10"/>
      <c r="I58" s="10"/>
      <c r="J58" s="10"/>
      <c r="K58" s="10"/>
    </row>
    <row r="59" spans="1:11" ht="16.350000000000001" customHeight="1">
      <c r="A59" s="19" t="s">
        <v>65</v>
      </c>
      <c r="B59" s="30"/>
      <c r="C59" s="30"/>
      <c r="D59" s="26"/>
      <c r="E59" s="10"/>
      <c r="F59" s="10"/>
      <c r="G59" s="10"/>
      <c r="H59" s="10"/>
      <c r="I59" s="10"/>
      <c r="J59" s="10"/>
      <c r="K59" s="10"/>
    </row>
    <row r="60" spans="1:11" s="26" customFormat="1" ht="16.350000000000001" customHeight="1">
      <c r="A60" s="21" t="str">
        <f>A3</f>
        <v>For the year ended 31 December 2020</v>
      </c>
      <c r="B60" s="28"/>
      <c r="C60" s="28"/>
      <c r="D60" s="22"/>
      <c r="E60" s="32"/>
      <c r="F60" s="32"/>
      <c r="G60" s="32"/>
      <c r="H60" s="32"/>
      <c r="I60" s="32"/>
      <c r="J60" s="32"/>
      <c r="K60" s="32"/>
    </row>
    <row r="61" spans="1:11" ht="16.350000000000001" customHeight="1">
      <c r="A61" s="30"/>
      <c r="E61" s="14"/>
      <c r="F61" s="14"/>
      <c r="G61" s="14"/>
      <c r="I61" s="14"/>
      <c r="J61" s="14"/>
      <c r="K61" s="14"/>
    </row>
    <row r="62" spans="1:11" ht="16.350000000000001" customHeight="1">
      <c r="A62" s="30"/>
      <c r="E62" s="14"/>
      <c r="F62" s="14"/>
      <c r="G62" s="14"/>
      <c r="I62" s="14"/>
      <c r="J62" s="14"/>
      <c r="K62" s="14"/>
    </row>
    <row r="63" spans="1:11" s="26" customFormat="1" ht="15" customHeight="1">
      <c r="A63" s="34"/>
      <c r="B63" s="30"/>
      <c r="C63" s="30"/>
      <c r="E63" s="141" t="s">
        <v>40</v>
      </c>
      <c r="F63" s="141"/>
      <c r="G63" s="141"/>
      <c r="H63" s="24"/>
      <c r="I63" s="141" t="s">
        <v>57</v>
      </c>
      <c r="J63" s="141"/>
      <c r="K63" s="141"/>
    </row>
    <row r="64" spans="1:11" s="26" customFormat="1" ht="15" customHeight="1">
      <c r="A64" s="30"/>
      <c r="B64" s="30"/>
      <c r="C64" s="30"/>
      <c r="E64" s="135" t="s">
        <v>138</v>
      </c>
      <c r="F64" s="135"/>
      <c r="G64" s="135"/>
      <c r="H64" s="24"/>
      <c r="I64" s="135" t="s">
        <v>138</v>
      </c>
      <c r="J64" s="135"/>
      <c r="K64" s="135"/>
    </row>
    <row r="65" spans="1:11" s="26" customFormat="1" ht="15" customHeight="1">
      <c r="A65" s="30"/>
      <c r="B65" s="30"/>
      <c r="C65" s="34"/>
      <c r="E65" s="6" t="s">
        <v>162</v>
      </c>
      <c r="F65" s="6"/>
      <c r="G65" s="6" t="s">
        <v>143</v>
      </c>
      <c r="H65" s="29"/>
      <c r="I65" s="6" t="s">
        <v>162</v>
      </c>
      <c r="J65" s="6"/>
      <c r="K65" s="6" t="s">
        <v>143</v>
      </c>
    </row>
    <row r="66" spans="1:11" s="26" customFormat="1" ht="15" customHeight="1">
      <c r="A66" s="30"/>
      <c r="B66" s="30"/>
      <c r="C66" s="97" t="s">
        <v>1</v>
      </c>
      <c r="D66" s="49"/>
      <c r="E66" s="33" t="s">
        <v>2</v>
      </c>
      <c r="F66" s="6"/>
      <c r="G66" s="33" t="s">
        <v>2</v>
      </c>
      <c r="H66" s="18"/>
      <c r="I66" s="33" t="s">
        <v>2</v>
      </c>
      <c r="J66" s="6"/>
      <c r="K66" s="33" t="s">
        <v>2</v>
      </c>
    </row>
    <row r="67" spans="1:11" s="26" customFormat="1" ht="15" customHeight="1">
      <c r="A67" s="30"/>
      <c r="B67" s="30"/>
      <c r="C67" s="96"/>
      <c r="D67" s="49"/>
      <c r="E67" s="105"/>
      <c r="F67" s="6"/>
      <c r="G67" s="24"/>
      <c r="H67" s="18"/>
      <c r="I67" s="105"/>
      <c r="J67" s="6"/>
      <c r="K67" s="24"/>
    </row>
    <row r="68" spans="1:11" s="26" customFormat="1" ht="15" customHeight="1">
      <c r="A68" s="29" t="s">
        <v>36</v>
      </c>
      <c r="B68" s="19"/>
      <c r="C68" s="19"/>
      <c r="D68" s="25"/>
      <c r="E68" s="106"/>
      <c r="F68" s="31"/>
      <c r="G68" s="31"/>
      <c r="H68" s="31"/>
      <c r="I68" s="106"/>
      <c r="J68" s="31"/>
      <c r="K68" s="31"/>
    </row>
    <row r="69" spans="1:11" s="26" customFormat="1" ht="15" customHeight="1">
      <c r="A69" s="25" t="s">
        <v>199</v>
      </c>
      <c r="B69" s="25"/>
      <c r="C69" s="133"/>
      <c r="E69" s="122">
        <v>0</v>
      </c>
      <c r="F69" s="10"/>
      <c r="G69" s="50">
        <v>-6018532</v>
      </c>
      <c r="H69" s="50"/>
      <c r="I69" s="122">
        <v>0</v>
      </c>
      <c r="J69" s="50"/>
      <c r="K69" s="50">
        <v>0</v>
      </c>
    </row>
    <row r="70" spans="1:11" s="26" customFormat="1" ht="15" customHeight="1">
      <c r="A70" s="25" t="s">
        <v>200</v>
      </c>
      <c r="B70" s="25"/>
      <c r="C70" s="133"/>
      <c r="E70" s="122">
        <v>0</v>
      </c>
      <c r="F70" s="10"/>
      <c r="G70" s="50">
        <v>13114852</v>
      </c>
      <c r="H70" s="50"/>
      <c r="I70" s="122">
        <v>0</v>
      </c>
      <c r="J70" s="50"/>
      <c r="K70" s="50">
        <v>0</v>
      </c>
    </row>
    <row r="71" spans="1:11" s="26" customFormat="1" ht="15" customHeight="1">
      <c r="A71" s="25" t="s">
        <v>252</v>
      </c>
      <c r="B71" s="25"/>
      <c r="C71" s="133"/>
      <c r="E71" s="122"/>
      <c r="F71" s="10"/>
      <c r="G71" s="50"/>
      <c r="H71" s="50"/>
      <c r="I71" s="122"/>
      <c r="J71" s="50"/>
      <c r="K71" s="50"/>
    </row>
    <row r="72" spans="1:11" s="26" customFormat="1" ht="15" customHeight="1">
      <c r="A72" s="25" t="s">
        <v>251</v>
      </c>
      <c r="B72" s="25"/>
      <c r="C72" s="133"/>
      <c r="E72" s="122">
        <v>-500014579</v>
      </c>
      <c r="F72" s="10"/>
      <c r="G72" s="50">
        <v>0</v>
      </c>
      <c r="H72" s="50"/>
      <c r="I72" s="122">
        <v>-500000000</v>
      </c>
      <c r="J72" s="50"/>
      <c r="K72" s="50">
        <v>0</v>
      </c>
    </row>
    <row r="73" spans="1:11" s="26" customFormat="1" ht="15" customHeight="1">
      <c r="A73" s="25" t="s">
        <v>250</v>
      </c>
      <c r="B73" s="25"/>
      <c r="C73" s="133"/>
      <c r="E73" s="122"/>
      <c r="F73" s="10"/>
      <c r="G73" s="50"/>
      <c r="H73" s="50"/>
      <c r="I73" s="122"/>
      <c r="J73" s="50"/>
      <c r="K73" s="50"/>
    </row>
    <row r="74" spans="1:11" s="26" customFormat="1" ht="15" customHeight="1">
      <c r="A74" s="25" t="s">
        <v>251</v>
      </c>
      <c r="B74" s="25"/>
      <c r="C74" s="133"/>
      <c r="E74" s="122">
        <v>106000000</v>
      </c>
      <c r="F74" s="10"/>
      <c r="G74" s="50">
        <v>0</v>
      </c>
      <c r="H74" s="50"/>
      <c r="I74" s="122">
        <v>100000000</v>
      </c>
      <c r="J74" s="50"/>
      <c r="K74" s="50">
        <v>0</v>
      </c>
    </row>
    <row r="75" spans="1:11" s="26" customFormat="1" ht="15" customHeight="1">
      <c r="A75" s="25" t="s">
        <v>206</v>
      </c>
      <c r="B75" s="25"/>
      <c r="C75" s="133"/>
      <c r="E75" s="122">
        <v>0</v>
      </c>
      <c r="F75" s="10"/>
      <c r="G75" s="50">
        <v>6000000</v>
      </c>
      <c r="H75" s="10"/>
      <c r="I75" s="122">
        <v>0</v>
      </c>
      <c r="J75" s="10"/>
      <c r="K75" s="50">
        <v>0</v>
      </c>
    </row>
    <row r="76" spans="1:11" s="26" customFormat="1" ht="15" customHeight="1">
      <c r="A76" s="25" t="s">
        <v>197</v>
      </c>
      <c r="B76" s="19"/>
      <c r="C76" s="19"/>
      <c r="D76" s="25"/>
      <c r="E76" s="106">
        <v>0</v>
      </c>
      <c r="F76" s="31"/>
      <c r="G76" s="31">
        <v>0</v>
      </c>
      <c r="H76" s="31"/>
      <c r="I76" s="106">
        <v>-6763477</v>
      </c>
      <c r="J76" s="31"/>
      <c r="K76" s="31">
        <v>-40558579</v>
      </c>
    </row>
    <row r="77" spans="1:11" s="26" customFormat="1" ht="15" customHeight="1">
      <c r="A77" s="25" t="s">
        <v>176</v>
      </c>
      <c r="B77" s="19"/>
      <c r="C77" s="19"/>
      <c r="D77" s="25"/>
      <c r="E77" s="122">
        <v>-444360</v>
      </c>
      <c r="F77" s="10"/>
      <c r="G77" s="50">
        <v>-463680</v>
      </c>
      <c r="H77" s="10"/>
      <c r="I77" s="122">
        <v>-231840</v>
      </c>
      <c r="J77" s="10"/>
      <c r="K77" s="50">
        <v>-231840</v>
      </c>
    </row>
    <row r="78" spans="1:11" s="26" customFormat="1" ht="15" customHeight="1">
      <c r="A78" s="25" t="s">
        <v>196</v>
      </c>
      <c r="B78" s="25"/>
      <c r="C78" s="133"/>
      <c r="E78" s="122">
        <v>-421934434</v>
      </c>
      <c r="F78" s="10"/>
      <c r="G78" s="50">
        <v>-145340065</v>
      </c>
      <c r="H78" s="10"/>
      <c r="I78" s="122">
        <v>-311045766</v>
      </c>
      <c r="J78" s="10"/>
      <c r="K78" s="50">
        <v>-72617173</v>
      </c>
    </row>
    <row r="79" spans="1:11" s="26" customFormat="1" ht="15" customHeight="1">
      <c r="A79" s="25" t="s">
        <v>151</v>
      </c>
      <c r="B79" s="25"/>
      <c r="C79" s="133"/>
      <c r="E79" s="122">
        <v>1028687</v>
      </c>
      <c r="F79" s="10"/>
      <c r="G79" s="50">
        <v>39974</v>
      </c>
      <c r="H79" s="50"/>
      <c r="I79" s="122">
        <v>1026890</v>
      </c>
      <c r="J79" s="50"/>
      <c r="K79" s="50">
        <v>15576558</v>
      </c>
    </row>
    <row r="80" spans="1:11" s="26" customFormat="1" ht="15" customHeight="1">
      <c r="A80" s="25" t="s">
        <v>198</v>
      </c>
      <c r="B80" s="25"/>
      <c r="C80" s="133"/>
      <c r="E80" s="122">
        <v>-2007120</v>
      </c>
      <c r="F80" s="10"/>
      <c r="G80" s="50">
        <v>0</v>
      </c>
      <c r="H80" s="50"/>
      <c r="I80" s="122">
        <v>0</v>
      </c>
      <c r="J80" s="50"/>
      <c r="K80" s="50">
        <v>0</v>
      </c>
    </row>
    <row r="81" spans="1:11" s="26" customFormat="1" ht="15" customHeight="1">
      <c r="A81" s="25" t="s">
        <v>201</v>
      </c>
      <c r="B81" s="25"/>
      <c r="C81" s="133"/>
      <c r="E81" s="122">
        <v>-2006501</v>
      </c>
      <c r="F81" s="10"/>
      <c r="G81" s="50">
        <v>-1780629</v>
      </c>
      <c r="H81" s="10"/>
      <c r="I81" s="122">
        <v>-1702911</v>
      </c>
      <c r="J81" s="10"/>
      <c r="K81" s="50">
        <v>-945601</v>
      </c>
    </row>
    <row r="82" spans="1:11" s="26" customFormat="1" ht="15" customHeight="1">
      <c r="A82" s="25" t="s">
        <v>202</v>
      </c>
      <c r="B82" s="25"/>
      <c r="C82" s="133">
        <v>32</v>
      </c>
      <c r="E82" s="122">
        <v>0</v>
      </c>
      <c r="F82" s="10"/>
      <c r="G82" s="50">
        <v>0</v>
      </c>
      <c r="H82" s="10"/>
      <c r="I82" s="122">
        <v>-5978000</v>
      </c>
      <c r="J82" s="10"/>
      <c r="K82" s="50">
        <v>-28000000</v>
      </c>
    </row>
    <row r="83" spans="1:11" s="26" customFormat="1" ht="15" customHeight="1">
      <c r="A83" s="26" t="s">
        <v>203</v>
      </c>
      <c r="B83" s="25"/>
      <c r="C83" s="133">
        <v>32</v>
      </c>
      <c r="E83" s="122">
        <v>0</v>
      </c>
      <c r="F83" s="10"/>
      <c r="G83" s="50">
        <v>0</v>
      </c>
      <c r="H83" s="10"/>
      <c r="I83" s="122">
        <v>0</v>
      </c>
      <c r="J83" s="10"/>
      <c r="K83" s="50">
        <v>28000000</v>
      </c>
    </row>
    <row r="84" spans="1:11" s="26" customFormat="1" ht="15" customHeight="1">
      <c r="A84" s="25" t="s">
        <v>116</v>
      </c>
      <c r="B84" s="25"/>
      <c r="C84" s="133">
        <v>32</v>
      </c>
      <c r="E84" s="122">
        <v>0</v>
      </c>
      <c r="F84" s="10"/>
      <c r="G84" s="50">
        <v>0</v>
      </c>
      <c r="H84" s="10"/>
      <c r="I84" s="122">
        <v>-159521923</v>
      </c>
      <c r="J84" s="10"/>
      <c r="K84" s="50">
        <v>-234928900</v>
      </c>
    </row>
    <row r="85" spans="1:11" s="26" customFormat="1" ht="15" customHeight="1">
      <c r="A85" s="26" t="s">
        <v>204</v>
      </c>
      <c r="B85" s="25"/>
      <c r="C85" s="133">
        <v>32</v>
      </c>
      <c r="E85" s="122">
        <v>0</v>
      </c>
      <c r="F85" s="10"/>
      <c r="G85" s="50">
        <v>0</v>
      </c>
      <c r="H85" s="10"/>
      <c r="I85" s="122">
        <v>87044200</v>
      </c>
      <c r="J85" s="10"/>
      <c r="K85" s="50">
        <v>105150667</v>
      </c>
    </row>
    <row r="86" spans="1:11" s="26" customFormat="1" ht="15" customHeight="1">
      <c r="A86" s="25" t="s">
        <v>205</v>
      </c>
      <c r="B86" s="25"/>
      <c r="C86" s="51"/>
      <c r="E86" s="122">
        <v>0</v>
      </c>
      <c r="F86" s="10"/>
      <c r="G86" s="50">
        <v>0</v>
      </c>
      <c r="H86" s="10"/>
      <c r="I86" s="122">
        <v>9645042</v>
      </c>
      <c r="J86" s="10"/>
      <c r="K86" s="50">
        <v>10809702</v>
      </c>
    </row>
    <row r="87" spans="1:11" s="26" customFormat="1" ht="15" customHeight="1">
      <c r="A87" s="25" t="s">
        <v>37</v>
      </c>
      <c r="B87" s="25"/>
      <c r="C87" s="133"/>
      <c r="E87" s="122">
        <v>2144641</v>
      </c>
      <c r="F87" s="10"/>
      <c r="G87" s="50">
        <v>1492076</v>
      </c>
      <c r="H87" s="50"/>
      <c r="I87" s="122">
        <v>16375569</v>
      </c>
      <c r="J87" s="50"/>
      <c r="K87" s="50">
        <v>5056605</v>
      </c>
    </row>
    <row r="88" spans="1:11" s="26" customFormat="1" ht="15" customHeight="1">
      <c r="A88" s="25" t="s">
        <v>152</v>
      </c>
      <c r="B88" s="25"/>
      <c r="C88" s="133"/>
      <c r="E88" s="122">
        <v>0</v>
      </c>
      <c r="F88" s="10"/>
      <c r="G88" s="50">
        <v>0</v>
      </c>
      <c r="H88" s="50"/>
      <c r="I88" s="122">
        <v>0</v>
      </c>
      <c r="J88" s="50"/>
      <c r="K88" s="50">
        <v>65785029</v>
      </c>
    </row>
    <row r="89" spans="1:11" s="26" customFormat="1" ht="15" customHeight="1">
      <c r="A89" s="30"/>
      <c r="B89" s="30"/>
      <c r="C89" s="30"/>
      <c r="E89" s="119"/>
      <c r="F89" s="10"/>
      <c r="G89" s="58"/>
      <c r="H89" s="10"/>
      <c r="I89" s="119"/>
      <c r="J89" s="10"/>
      <c r="K89" s="58"/>
    </row>
    <row r="90" spans="1:11" s="26" customFormat="1" ht="15" customHeight="1">
      <c r="A90" s="11" t="s">
        <v>96</v>
      </c>
      <c r="B90" s="11"/>
      <c r="C90" s="11"/>
      <c r="E90" s="103">
        <f>SUM(E69:E88)</f>
        <v>-817233666</v>
      </c>
      <c r="F90" s="10"/>
      <c r="G90" s="15">
        <f>SUM(G69:G88)</f>
        <v>-132956004</v>
      </c>
      <c r="H90" s="10"/>
      <c r="I90" s="103">
        <f>SUM(I69:I88)</f>
        <v>-771152216</v>
      </c>
      <c r="J90" s="10"/>
      <c r="K90" s="15">
        <f>SUM(K76:K88)</f>
        <v>-146903532</v>
      </c>
    </row>
    <row r="91" spans="1:11" s="26" customFormat="1" ht="15" customHeight="1">
      <c r="A91" s="30"/>
      <c r="B91" s="30"/>
      <c r="C91" s="30"/>
      <c r="E91" s="102"/>
      <c r="F91" s="10"/>
      <c r="G91" s="13"/>
      <c r="H91" s="10"/>
      <c r="I91" s="102"/>
      <c r="J91" s="10"/>
      <c r="K91" s="13"/>
    </row>
    <row r="92" spans="1:11" s="26" customFormat="1" ht="15" customHeight="1">
      <c r="A92" s="29" t="s">
        <v>38</v>
      </c>
      <c r="B92" s="59"/>
      <c r="C92" s="57"/>
      <c r="E92" s="102"/>
      <c r="F92" s="10"/>
      <c r="G92" s="13"/>
      <c r="H92" s="10"/>
      <c r="I92" s="102"/>
      <c r="J92" s="10"/>
      <c r="K92" s="13"/>
    </row>
    <row r="93" spans="1:11" s="26" customFormat="1" ht="15" customHeight="1">
      <c r="A93" s="25" t="s">
        <v>107</v>
      </c>
      <c r="B93" s="30"/>
      <c r="C93" s="5">
        <v>24</v>
      </c>
      <c r="E93" s="122">
        <v>0</v>
      </c>
      <c r="F93" s="10"/>
      <c r="G93" s="50">
        <v>1716000000</v>
      </c>
      <c r="H93" s="50"/>
      <c r="I93" s="122">
        <v>0</v>
      </c>
      <c r="J93" s="50"/>
      <c r="K93" s="50">
        <v>1716000000</v>
      </c>
    </row>
    <row r="94" spans="1:11" s="26" customFormat="1" ht="15" customHeight="1">
      <c r="A94" s="25" t="s">
        <v>157</v>
      </c>
      <c r="B94" s="30"/>
      <c r="C94" s="5">
        <v>24</v>
      </c>
      <c r="E94" s="122">
        <v>0</v>
      </c>
      <c r="F94" s="10"/>
      <c r="G94" s="50">
        <v>-40724473</v>
      </c>
      <c r="H94" s="50"/>
      <c r="I94" s="122">
        <v>0</v>
      </c>
      <c r="J94" s="50"/>
      <c r="K94" s="50">
        <v>-40724473</v>
      </c>
    </row>
    <row r="95" spans="1:11" s="26" customFormat="1" ht="15" customHeight="1">
      <c r="A95" s="25" t="s">
        <v>156</v>
      </c>
      <c r="B95" s="59"/>
      <c r="C95" s="57"/>
      <c r="E95" s="102"/>
      <c r="F95" s="10"/>
      <c r="G95" s="13"/>
      <c r="H95" s="10"/>
      <c r="I95" s="102"/>
      <c r="J95" s="10"/>
      <c r="K95" s="13"/>
    </row>
    <row r="96" spans="1:11" s="26" customFormat="1" ht="15" customHeight="1">
      <c r="B96" s="25" t="s">
        <v>91</v>
      </c>
      <c r="C96" s="57">
        <v>21</v>
      </c>
      <c r="E96" s="121">
        <v>-54089312</v>
      </c>
      <c r="F96" s="10"/>
      <c r="G96" s="60">
        <v>-47965072</v>
      </c>
      <c r="H96" s="50"/>
      <c r="I96" s="122">
        <v>0</v>
      </c>
      <c r="J96" s="50"/>
      <c r="K96" s="50">
        <v>-34800000</v>
      </c>
    </row>
    <row r="97" spans="1:11" s="26" customFormat="1" ht="15" customHeight="1">
      <c r="A97" s="25" t="s">
        <v>124</v>
      </c>
      <c r="B97" s="30"/>
      <c r="C97" s="57"/>
      <c r="E97" s="121">
        <v>0</v>
      </c>
      <c r="F97" s="10"/>
      <c r="G97" s="60">
        <v>519400000</v>
      </c>
      <c r="H97" s="10"/>
      <c r="I97" s="121">
        <v>0</v>
      </c>
      <c r="J97" s="10"/>
      <c r="K97" s="60">
        <v>319400000</v>
      </c>
    </row>
    <row r="98" spans="1:11" s="26" customFormat="1" ht="15" customHeight="1">
      <c r="A98" s="25" t="s">
        <v>153</v>
      </c>
      <c r="B98" s="30"/>
      <c r="C98" s="57"/>
      <c r="E98" s="121">
        <v>0</v>
      </c>
      <c r="F98" s="10"/>
      <c r="G98" s="60">
        <v>-744400000</v>
      </c>
      <c r="H98" s="10"/>
      <c r="I98" s="121">
        <v>0</v>
      </c>
      <c r="J98" s="10"/>
      <c r="K98" s="60">
        <v>-434400000</v>
      </c>
    </row>
    <row r="99" spans="1:11" s="26" customFormat="1" ht="15" customHeight="1">
      <c r="A99" s="25" t="s">
        <v>154</v>
      </c>
      <c r="B99" s="30"/>
      <c r="C99" s="57">
        <v>32</v>
      </c>
      <c r="E99" s="121">
        <v>-50000000</v>
      </c>
      <c r="F99" s="10"/>
      <c r="G99" s="60">
        <v>-522780000</v>
      </c>
      <c r="H99" s="10"/>
      <c r="I99" s="122">
        <v>0</v>
      </c>
      <c r="J99" s="10"/>
      <c r="K99" s="50">
        <v>-448780000</v>
      </c>
    </row>
    <row r="100" spans="1:11" s="26" customFormat="1" ht="15" customHeight="1">
      <c r="A100" s="25" t="s">
        <v>194</v>
      </c>
      <c r="B100" s="30"/>
      <c r="C100" s="57"/>
      <c r="E100" s="122"/>
      <c r="F100" s="10"/>
      <c r="G100" s="50"/>
      <c r="H100" s="10"/>
      <c r="I100" s="122"/>
      <c r="J100" s="10"/>
      <c r="K100" s="50"/>
    </row>
    <row r="101" spans="1:11" s="26" customFormat="1" ht="15" customHeight="1">
      <c r="A101" s="25"/>
      <c r="B101" s="30" t="s">
        <v>195</v>
      </c>
      <c r="C101" s="57">
        <v>18</v>
      </c>
      <c r="E101" s="122">
        <v>-10436520</v>
      </c>
      <c r="F101" s="10"/>
      <c r="G101" s="50">
        <v>0</v>
      </c>
      <c r="H101" s="10"/>
      <c r="I101" s="122">
        <v>-4421719</v>
      </c>
      <c r="J101" s="10"/>
      <c r="K101" s="50">
        <v>0</v>
      </c>
    </row>
    <row r="102" spans="1:11" s="26" customFormat="1" ht="15" customHeight="1">
      <c r="A102" s="25" t="s">
        <v>225</v>
      </c>
      <c r="B102" s="30"/>
      <c r="C102" s="57">
        <v>26</v>
      </c>
      <c r="E102" s="102">
        <v>-300000000</v>
      </c>
      <c r="F102" s="10"/>
      <c r="G102" s="13">
        <v>-246000000</v>
      </c>
      <c r="H102" s="10"/>
      <c r="I102" s="102">
        <v>-300000000</v>
      </c>
      <c r="J102" s="10"/>
      <c r="K102" s="13">
        <v>-246000000</v>
      </c>
    </row>
    <row r="103" spans="1:11" s="26" customFormat="1" ht="15" customHeight="1">
      <c r="A103" s="25" t="s">
        <v>224</v>
      </c>
      <c r="B103" s="30"/>
      <c r="C103" s="57"/>
      <c r="E103" s="103">
        <v>0</v>
      </c>
      <c r="F103" s="10"/>
      <c r="G103" s="15">
        <v>-4971</v>
      </c>
      <c r="H103" s="10"/>
      <c r="I103" s="103">
        <v>0</v>
      </c>
      <c r="J103" s="10"/>
      <c r="K103" s="15">
        <v>0</v>
      </c>
    </row>
    <row r="104" spans="1:11" ht="15" customHeight="1">
      <c r="A104" s="30"/>
      <c r="B104" s="30"/>
      <c r="C104" s="57"/>
      <c r="D104" s="26"/>
      <c r="E104" s="102"/>
      <c r="F104" s="10"/>
      <c r="G104" s="13"/>
      <c r="H104" s="10"/>
      <c r="I104" s="102"/>
      <c r="J104" s="10"/>
      <c r="K104" s="13"/>
    </row>
    <row r="105" spans="1:11" ht="15" customHeight="1">
      <c r="A105" s="11" t="s">
        <v>114</v>
      </c>
      <c r="B105" s="11"/>
      <c r="C105" s="30"/>
      <c r="D105" s="26"/>
      <c r="E105" s="106"/>
      <c r="I105" s="106"/>
    </row>
    <row r="106" spans="1:11" ht="15" customHeight="1">
      <c r="A106" s="11"/>
      <c r="B106" s="11" t="s">
        <v>115</v>
      </c>
      <c r="C106" s="30"/>
      <c r="D106" s="26"/>
      <c r="E106" s="103">
        <f>SUM(E93:E104)</f>
        <v>-414525832</v>
      </c>
      <c r="F106" s="10"/>
      <c r="G106" s="15">
        <f>SUM(G93:G104)</f>
        <v>633525484</v>
      </c>
      <c r="H106" s="10"/>
      <c r="I106" s="103">
        <f>SUM(I93:I104)</f>
        <v>-304421719</v>
      </c>
      <c r="J106" s="10"/>
      <c r="K106" s="15">
        <f>SUM(K93:K104)</f>
        <v>830695527</v>
      </c>
    </row>
    <row r="107" spans="1:11" ht="15" customHeight="1">
      <c r="A107" s="11"/>
      <c r="B107" s="11"/>
      <c r="C107" s="30"/>
      <c r="D107" s="26"/>
      <c r="E107" s="13"/>
      <c r="F107" s="10"/>
      <c r="G107" s="13"/>
      <c r="H107" s="10"/>
      <c r="I107" s="13"/>
      <c r="J107" s="10"/>
      <c r="K107" s="13"/>
    </row>
    <row r="108" spans="1:11" ht="15" customHeight="1">
      <c r="A108" s="11"/>
      <c r="B108" s="11"/>
      <c r="C108" s="30"/>
      <c r="D108" s="26"/>
      <c r="E108" s="13"/>
      <c r="F108" s="10"/>
      <c r="G108" s="13"/>
      <c r="H108" s="10"/>
      <c r="I108" s="13"/>
      <c r="J108" s="10"/>
      <c r="K108" s="13"/>
    </row>
    <row r="109" spans="1:11" ht="15" customHeight="1">
      <c r="A109" s="11"/>
      <c r="B109" s="11"/>
      <c r="C109" s="30"/>
      <c r="D109" s="26"/>
      <c r="E109" s="13"/>
      <c r="F109" s="10"/>
      <c r="G109" s="13"/>
      <c r="H109" s="10"/>
      <c r="I109" s="13"/>
      <c r="J109" s="10"/>
      <c r="K109" s="13"/>
    </row>
    <row r="110" spans="1:11" ht="15" customHeight="1">
      <c r="A110" s="11"/>
      <c r="B110" s="11"/>
      <c r="C110" s="30"/>
      <c r="D110" s="26"/>
      <c r="E110" s="13"/>
      <c r="F110" s="10"/>
      <c r="G110" s="13"/>
      <c r="H110" s="10"/>
      <c r="I110" s="13"/>
      <c r="J110" s="10"/>
      <c r="K110" s="13"/>
    </row>
    <row r="111" spans="1:11" ht="15" customHeight="1">
      <c r="A111" s="11"/>
      <c r="B111" s="11"/>
      <c r="C111" s="30"/>
      <c r="D111" s="26"/>
      <c r="E111" s="13"/>
      <c r="F111" s="10"/>
      <c r="G111" s="13"/>
      <c r="H111" s="10"/>
      <c r="I111" s="13"/>
      <c r="J111" s="10"/>
      <c r="K111" s="13"/>
    </row>
    <row r="112" spans="1:11" ht="15" customHeight="1">
      <c r="A112" s="11"/>
      <c r="B112" s="11"/>
      <c r="C112" s="30"/>
      <c r="D112" s="26"/>
      <c r="E112" s="13"/>
      <c r="F112" s="10"/>
      <c r="G112" s="13"/>
      <c r="H112" s="10"/>
      <c r="I112" s="13"/>
      <c r="J112" s="10"/>
      <c r="K112" s="13"/>
    </row>
    <row r="113" spans="1:11" ht="11.25" customHeight="1">
      <c r="A113" s="11"/>
      <c r="B113" s="11"/>
      <c r="C113" s="30"/>
      <c r="D113" s="26"/>
      <c r="E113" s="13"/>
      <c r="F113" s="10"/>
      <c r="G113" s="13"/>
      <c r="H113" s="10"/>
      <c r="I113" s="13"/>
      <c r="J113" s="10"/>
      <c r="K113" s="13"/>
    </row>
    <row r="114" spans="1:11" ht="3.75" customHeight="1">
      <c r="A114" s="11"/>
      <c r="B114" s="11"/>
      <c r="C114" s="30"/>
      <c r="D114" s="26"/>
      <c r="E114" s="13"/>
      <c r="F114" s="10"/>
      <c r="G114" s="13"/>
      <c r="H114" s="10"/>
      <c r="I114" s="13"/>
      <c r="J114" s="10"/>
      <c r="K114" s="13"/>
    </row>
    <row r="115" spans="1:11" ht="22.15" customHeight="1">
      <c r="A115" s="42" t="str">
        <f>'EN5-7'!A48</f>
        <v>The accompanying notes are an integral part of these consolidated and company financial statements.</v>
      </c>
      <c r="B115" s="42"/>
      <c r="C115" s="28"/>
      <c r="D115" s="22"/>
      <c r="E115" s="15"/>
      <c r="F115" s="32"/>
      <c r="G115" s="15"/>
      <c r="H115" s="32"/>
      <c r="I115" s="15"/>
      <c r="J115" s="32"/>
      <c r="K115" s="15"/>
    </row>
    <row r="116" spans="1:11" ht="16.350000000000001" customHeight="1">
      <c r="A116" s="17" t="s">
        <v>117</v>
      </c>
      <c r="B116" s="30"/>
      <c r="C116" s="30"/>
      <c r="D116" s="26"/>
      <c r="E116" s="10"/>
      <c r="F116" s="10"/>
      <c r="G116" s="10"/>
      <c r="H116" s="10"/>
      <c r="I116" s="10"/>
      <c r="J116" s="10"/>
      <c r="K116" s="10"/>
    </row>
    <row r="117" spans="1:11" ht="16.350000000000001" customHeight="1">
      <c r="A117" s="19" t="s">
        <v>65</v>
      </c>
      <c r="B117" s="30"/>
      <c r="C117" s="30"/>
      <c r="D117" s="26"/>
      <c r="E117" s="10"/>
      <c r="F117" s="10"/>
      <c r="G117" s="10"/>
      <c r="H117" s="10"/>
      <c r="I117" s="10"/>
      <c r="J117" s="10"/>
      <c r="K117" s="10"/>
    </row>
    <row r="118" spans="1:11" s="26" customFormat="1" ht="16.350000000000001" customHeight="1">
      <c r="A118" s="21" t="str">
        <f>A3</f>
        <v>For the year ended 31 December 2020</v>
      </c>
      <c r="B118" s="28"/>
      <c r="C118" s="28"/>
      <c r="D118" s="22"/>
      <c r="E118" s="32"/>
      <c r="F118" s="32"/>
      <c r="G118" s="32"/>
      <c r="H118" s="32"/>
      <c r="I118" s="32"/>
      <c r="J118" s="32"/>
      <c r="K118" s="32"/>
    </row>
    <row r="119" spans="1:11" ht="16.350000000000001" customHeight="1">
      <c r="A119" s="30"/>
      <c r="E119" s="14"/>
      <c r="F119" s="14"/>
      <c r="G119" s="14"/>
      <c r="I119" s="14"/>
      <c r="J119" s="14"/>
      <c r="K119" s="14"/>
    </row>
    <row r="120" spans="1:11" ht="16.350000000000001" customHeight="1">
      <c r="A120" s="30"/>
      <c r="E120" s="14"/>
      <c r="F120" s="14"/>
      <c r="G120" s="14"/>
      <c r="I120" s="14"/>
      <c r="J120" s="14"/>
      <c r="K120" s="14"/>
    </row>
    <row r="121" spans="1:11" s="26" customFormat="1" ht="15" customHeight="1">
      <c r="A121" s="34"/>
      <c r="B121" s="30"/>
      <c r="C121" s="30"/>
      <c r="E121" s="141" t="s">
        <v>40</v>
      </c>
      <c r="F121" s="141"/>
      <c r="G121" s="141"/>
      <c r="H121" s="24"/>
      <c r="I121" s="141" t="s">
        <v>57</v>
      </c>
      <c r="J121" s="141"/>
      <c r="K121" s="141"/>
    </row>
    <row r="122" spans="1:11" s="26" customFormat="1" ht="15" customHeight="1">
      <c r="A122" s="30"/>
      <c r="B122" s="30"/>
      <c r="C122" s="30"/>
      <c r="E122" s="135" t="s">
        <v>138</v>
      </c>
      <c r="F122" s="135"/>
      <c r="G122" s="135"/>
      <c r="H122" s="24"/>
      <c r="I122" s="135" t="s">
        <v>138</v>
      </c>
      <c r="J122" s="135"/>
      <c r="K122" s="135"/>
    </row>
    <row r="123" spans="1:11" s="26" customFormat="1" ht="15" customHeight="1">
      <c r="A123" s="30"/>
      <c r="B123" s="30"/>
      <c r="C123" s="34"/>
      <c r="E123" s="6" t="s">
        <v>162</v>
      </c>
      <c r="F123" s="6"/>
      <c r="G123" s="6" t="s">
        <v>143</v>
      </c>
      <c r="H123" s="29"/>
      <c r="I123" s="6" t="s">
        <v>162</v>
      </c>
      <c r="J123" s="6"/>
      <c r="K123" s="6" t="s">
        <v>143</v>
      </c>
    </row>
    <row r="124" spans="1:11" s="26" customFormat="1" ht="15" customHeight="1">
      <c r="A124" s="30"/>
      <c r="B124" s="30"/>
      <c r="C124" s="97" t="s">
        <v>208</v>
      </c>
      <c r="D124" s="49"/>
      <c r="E124" s="33" t="s">
        <v>2</v>
      </c>
      <c r="F124" s="6"/>
      <c r="G124" s="33" t="s">
        <v>2</v>
      </c>
      <c r="H124" s="18"/>
      <c r="I124" s="33" t="s">
        <v>2</v>
      </c>
      <c r="J124" s="6"/>
      <c r="K124" s="33" t="s">
        <v>2</v>
      </c>
    </row>
    <row r="125" spans="1:11" ht="15" customHeight="1">
      <c r="A125" s="11"/>
      <c r="B125" s="11"/>
      <c r="C125" s="30"/>
      <c r="D125" s="26"/>
      <c r="E125" s="102"/>
      <c r="F125" s="10"/>
      <c r="G125" s="13"/>
      <c r="H125" s="10"/>
      <c r="I125" s="102"/>
      <c r="J125" s="10"/>
      <c r="K125" s="13"/>
    </row>
    <row r="126" spans="1:11" ht="15" customHeight="1">
      <c r="A126" s="9" t="s">
        <v>94</v>
      </c>
      <c r="B126" s="30"/>
      <c r="C126" s="30"/>
      <c r="D126" s="26"/>
      <c r="E126" s="102"/>
      <c r="F126" s="10"/>
      <c r="G126" s="13"/>
      <c r="H126" s="10"/>
      <c r="I126" s="102"/>
      <c r="J126" s="10"/>
      <c r="K126" s="13"/>
    </row>
    <row r="127" spans="1:11" s="26" customFormat="1" ht="15" customHeight="1">
      <c r="B127" s="9" t="s">
        <v>42</v>
      </c>
      <c r="C127" s="61"/>
      <c r="D127" s="25"/>
      <c r="E127" s="102">
        <f>SUM(E106,E90,E50)</f>
        <v>-622041809</v>
      </c>
      <c r="F127" s="31"/>
      <c r="G127" s="13">
        <f>SUM(G106,G90,G50)</f>
        <v>986143217</v>
      </c>
      <c r="H127" s="31"/>
      <c r="I127" s="102">
        <f>SUM(I106,I90,I50)</f>
        <v>-677276104</v>
      </c>
      <c r="J127" s="31"/>
      <c r="K127" s="13">
        <f>SUM(K106,K90,K50)</f>
        <v>999493539</v>
      </c>
    </row>
    <row r="128" spans="1:11" ht="15" customHeight="1">
      <c r="A128" s="25" t="s">
        <v>133</v>
      </c>
      <c r="B128" s="61"/>
      <c r="E128" s="102">
        <f>'EN5-7'!I15</f>
        <v>1234416297</v>
      </c>
      <c r="G128" s="13">
        <v>249418066</v>
      </c>
      <c r="I128" s="102">
        <f>'EN5-7'!M15</f>
        <v>1091584267</v>
      </c>
      <c r="K128" s="13">
        <v>92832321</v>
      </c>
    </row>
    <row r="129" spans="1:11" ht="15" customHeight="1">
      <c r="A129" s="25" t="s">
        <v>253</v>
      </c>
      <c r="B129" s="61"/>
      <c r="C129" s="62"/>
      <c r="E129" s="103">
        <v>1280046</v>
      </c>
      <c r="G129" s="15">
        <v>-1144986</v>
      </c>
      <c r="I129" s="103">
        <v>1215120</v>
      </c>
      <c r="K129" s="15">
        <v>-741593</v>
      </c>
    </row>
    <row r="130" spans="1:11" s="26" customFormat="1" ht="15" customHeight="1">
      <c r="A130" s="30"/>
      <c r="B130" s="30"/>
      <c r="C130" s="30"/>
      <c r="E130" s="119"/>
      <c r="F130" s="10"/>
      <c r="G130" s="58"/>
      <c r="H130" s="10"/>
      <c r="I130" s="119"/>
      <c r="J130" s="10"/>
      <c r="K130" s="58"/>
    </row>
    <row r="131" spans="1:11" ht="15" customHeight="1" thickBot="1">
      <c r="A131" s="9" t="s">
        <v>254</v>
      </c>
      <c r="B131" s="61"/>
      <c r="C131" s="133">
        <v>11</v>
      </c>
      <c r="E131" s="104">
        <f>SUM(E127:E129)</f>
        <v>613654534</v>
      </c>
      <c r="G131" s="1">
        <f>SUM(G127:G129)</f>
        <v>1234416297</v>
      </c>
      <c r="I131" s="104">
        <f>SUM(I127:I129)</f>
        <v>415523283</v>
      </c>
      <c r="K131" s="1">
        <f>SUM(K127:K129)</f>
        <v>1091584267</v>
      </c>
    </row>
    <row r="132" spans="1:11" ht="15" customHeight="1" thickTop="1">
      <c r="A132" s="9"/>
      <c r="E132" s="102"/>
      <c r="G132" s="13"/>
      <c r="I132" s="102"/>
      <c r="K132" s="13"/>
    </row>
    <row r="133" spans="1:11" ht="15" customHeight="1">
      <c r="A133" s="20"/>
      <c r="B133" s="61"/>
      <c r="C133" s="61"/>
      <c r="E133" s="120"/>
      <c r="G133" s="99"/>
      <c r="I133" s="120"/>
      <c r="K133" s="99"/>
    </row>
    <row r="134" spans="1:11" ht="15" customHeight="1">
      <c r="A134" s="34" t="s">
        <v>106</v>
      </c>
      <c r="E134" s="101"/>
      <c r="F134" s="14"/>
      <c r="G134" s="14"/>
      <c r="H134" s="14"/>
      <c r="I134" s="101"/>
      <c r="K134" s="14"/>
    </row>
    <row r="135" spans="1:11" ht="15" customHeight="1">
      <c r="A135" s="34"/>
      <c r="E135" s="101"/>
      <c r="F135" s="14"/>
      <c r="G135" s="14"/>
      <c r="H135" s="14"/>
      <c r="I135" s="101"/>
      <c r="K135" s="14"/>
    </row>
    <row r="136" spans="1:11" ht="15" customHeight="1">
      <c r="A136" s="30" t="s">
        <v>177</v>
      </c>
      <c r="C136" s="62"/>
      <c r="E136" s="101"/>
      <c r="F136" s="14"/>
      <c r="G136" s="14"/>
      <c r="H136" s="14"/>
      <c r="I136" s="101"/>
      <c r="J136" s="14"/>
      <c r="K136" s="14"/>
    </row>
    <row r="137" spans="1:11" ht="15" customHeight="1">
      <c r="A137" s="30"/>
      <c r="B137" s="25" t="s">
        <v>178</v>
      </c>
      <c r="C137" s="62"/>
      <c r="E137" s="101">
        <v>0</v>
      </c>
      <c r="F137" s="14"/>
      <c r="G137" s="14">
        <v>0</v>
      </c>
      <c r="H137" s="14"/>
      <c r="I137" s="101">
        <v>-18413844</v>
      </c>
      <c r="J137" s="14"/>
      <c r="K137" s="14">
        <v>0</v>
      </c>
    </row>
    <row r="138" spans="1:11" ht="15" customHeight="1">
      <c r="A138" s="30" t="s">
        <v>226</v>
      </c>
      <c r="C138" s="62"/>
      <c r="E138" s="101">
        <v>0</v>
      </c>
      <c r="F138" s="14"/>
      <c r="G138" s="14">
        <v>67126009</v>
      </c>
      <c r="H138" s="14"/>
      <c r="I138" s="101">
        <v>0</v>
      </c>
      <c r="J138" s="14"/>
      <c r="K138" s="14">
        <v>32565208</v>
      </c>
    </row>
    <row r="139" spans="1:11" ht="15" customHeight="1">
      <c r="A139" s="30" t="s">
        <v>255</v>
      </c>
      <c r="C139" s="62"/>
      <c r="E139" s="101"/>
      <c r="F139" s="14"/>
      <c r="G139" s="14"/>
      <c r="H139" s="14"/>
      <c r="I139" s="101"/>
      <c r="J139" s="14"/>
      <c r="K139" s="14"/>
    </row>
    <row r="140" spans="1:11" ht="15" customHeight="1">
      <c r="A140" s="30"/>
      <c r="B140" s="25" t="s">
        <v>179</v>
      </c>
      <c r="C140" s="62"/>
      <c r="E140" s="101">
        <v>-7606060</v>
      </c>
      <c r="F140" s="14"/>
      <c r="G140" s="14">
        <v>2696906</v>
      </c>
      <c r="H140" s="14"/>
      <c r="I140" s="101">
        <v>-7696518</v>
      </c>
      <c r="J140" s="14"/>
      <c r="K140" s="14">
        <v>6266066</v>
      </c>
    </row>
    <row r="141" spans="1:11" ht="15" customHeight="1">
      <c r="A141" s="30" t="s">
        <v>256</v>
      </c>
      <c r="C141" s="62"/>
      <c r="E141" s="101"/>
      <c r="F141" s="14"/>
      <c r="G141" s="14">
        <v>-11180</v>
      </c>
      <c r="H141" s="14"/>
      <c r="I141" s="101"/>
      <c r="J141" s="14"/>
      <c r="K141" s="14"/>
    </row>
    <row r="142" spans="1:11" ht="15" customHeight="1">
      <c r="A142" s="30" t="s">
        <v>221</v>
      </c>
      <c r="C142" s="62"/>
      <c r="E142" s="101">
        <v>0</v>
      </c>
      <c r="F142" s="14"/>
      <c r="G142" s="14">
        <v>0</v>
      </c>
      <c r="H142" s="14"/>
      <c r="I142" s="101">
        <v>334255</v>
      </c>
      <c r="J142" s="14"/>
      <c r="K142" s="14">
        <v>5192185</v>
      </c>
    </row>
    <row r="143" spans="1:11" ht="15" customHeight="1">
      <c r="A143" s="30" t="s">
        <v>180</v>
      </c>
      <c r="C143" s="62"/>
      <c r="E143" s="101">
        <v>25339267</v>
      </c>
      <c r="F143" s="14"/>
      <c r="G143" s="14">
        <v>0</v>
      </c>
      <c r="H143" s="14"/>
      <c r="I143" s="101">
        <v>1852172</v>
      </c>
      <c r="J143" s="14"/>
      <c r="K143" s="14">
        <v>0</v>
      </c>
    </row>
    <row r="144" spans="1:11" ht="15" customHeight="1">
      <c r="A144" s="30" t="s">
        <v>257</v>
      </c>
      <c r="C144" s="62"/>
      <c r="E144" s="101">
        <v>-77016</v>
      </c>
      <c r="F144" s="14"/>
      <c r="G144" s="14">
        <v>0</v>
      </c>
      <c r="H144" s="14"/>
      <c r="I144" s="101">
        <v>-77016</v>
      </c>
      <c r="J144" s="14"/>
      <c r="K144" s="14">
        <v>0</v>
      </c>
    </row>
    <row r="145" spans="1:11" ht="15" customHeight="1">
      <c r="A145" s="30" t="s">
        <v>209</v>
      </c>
      <c r="C145" s="62"/>
      <c r="E145" s="101">
        <v>-121334</v>
      </c>
      <c r="F145" s="14"/>
      <c r="G145" s="14">
        <v>0</v>
      </c>
      <c r="H145" s="14"/>
      <c r="I145" s="101">
        <v>-121334</v>
      </c>
      <c r="J145" s="14"/>
      <c r="K145" s="14">
        <v>0</v>
      </c>
    </row>
    <row r="146" spans="1:11" ht="15" customHeight="1">
      <c r="A146" s="30" t="s">
        <v>161</v>
      </c>
      <c r="C146" s="62"/>
      <c r="E146" s="101">
        <v>0</v>
      </c>
      <c r="F146" s="14"/>
      <c r="G146" s="14">
        <v>0</v>
      </c>
      <c r="H146" s="14"/>
      <c r="I146" s="101">
        <v>400639</v>
      </c>
      <c r="K146" s="14">
        <v>903423</v>
      </c>
    </row>
    <row r="147" spans="1:11" ht="16.350000000000001" customHeight="1">
      <c r="A147" s="30"/>
      <c r="C147" s="62"/>
      <c r="E147" s="14"/>
      <c r="F147" s="14"/>
      <c r="G147" s="14"/>
      <c r="H147" s="14"/>
      <c r="I147" s="14"/>
      <c r="K147" s="14"/>
    </row>
    <row r="148" spans="1:11" ht="16.350000000000001" customHeight="1">
      <c r="A148" s="30"/>
      <c r="C148" s="62"/>
      <c r="E148" s="14"/>
      <c r="F148" s="14"/>
      <c r="G148" s="14"/>
      <c r="H148" s="14"/>
      <c r="I148" s="14"/>
      <c r="K148" s="14"/>
    </row>
    <row r="149" spans="1:11" ht="16.350000000000001" customHeight="1">
      <c r="A149" s="30"/>
      <c r="C149" s="62"/>
      <c r="E149" s="14"/>
      <c r="F149" s="14"/>
      <c r="G149" s="14"/>
      <c r="H149" s="14"/>
      <c r="I149" s="14"/>
      <c r="K149" s="14"/>
    </row>
    <row r="150" spans="1:11" ht="16.350000000000001" customHeight="1">
      <c r="A150" s="30"/>
      <c r="C150" s="62"/>
      <c r="E150" s="14"/>
      <c r="F150" s="14"/>
      <c r="G150" s="14"/>
      <c r="H150" s="14"/>
      <c r="I150" s="14"/>
      <c r="K150" s="14"/>
    </row>
    <row r="151" spans="1:11" ht="16.350000000000001" customHeight="1">
      <c r="A151" s="30"/>
      <c r="C151" s="62"/>
      <c r="E151" s="14"/>
      <c r="F151" s="14"/>
      <c r="G151" s="14"/>
      <c r="H151" s="14"/>
      <c r="I151" s="14"/>
      <c r="K151" s="14"/>
    </row>
    <row r="152" spans="1:11" ht="16.350000000000001" customHeight="1">
      <c r="A152" s="30"/>
      <c r="C152" s="62"/>
      <c r="E152" s="14"/>
      <c r="F152" s="14"/>
      <c r="G152" s="14"/>
      <c r="H152" s="14"/>
      <c r="I152" s="14"/>
      <c r="K152" s="14"/>
    </row>
    <row r="153" spans="1:11" ht="16.350000000000001" customHeight="1">
      <c r="A153" s="30"/>
      <c r="C153" s="62"/>
      <c r="E153" s="14"/>
      <c r="F153" s="14"/>
      <c r="G153" s="14"/>
      <c r="H153" s="14"/>
      <c r="I153" s="14"/>
      <c r="K153" s="14"/>
    </row>
    <row r="154" spans="1:11" ht="16.350000000000001" customHeight="1">
      <c r="A154" s="30"/>
      <c r="C154" s="62"/>
      <c r="E154" s="14"/>
      <c r="F154" s="14"/>
      <c r="G154" s="14"/>
      <c r="H154" s="14"/>
      <c r="I154" s="14"/>
      <c r="K154" s="14"/>
    </row>
    <row r="155" spans="1:11" ht="16.350000000000001" customHeight="1">
      <c r="A155" s="30"/>
      <c r="C155" s="62"/>
      <c r="E155" s="14"/>
      <c r="F155" s="14"/>
      <c r="G155" s="14"/>
      <c r="H155" s="14"/>
      <c r="I155" s="14"/>
      <c r="K155" s="14"/>
    </row>
    <row r="156" spans="1:11" ht="16.350000000000001" customHeight="1">
      <c r="A156" s="30"/>
      <c r="C156" s="62"/>
      <c r="E156" s="14"/>
      <c r="F156" s="14"/>
      <c r="G156" s="14"/>
      <c r="H156" s="14"/>
      <c r="I156" s="14"/>
      <c r="K156" s="14"/>
    </row>
    <row r="157" spans="1:11" ht="16.350000000000001" customHeight="1">
      <c r="A157" s="30"/>
      <c r="C157" s="62"/>
      <c r="E157" s="14"/>
      <c r="F157" s="14"/>
      <c r="G157" s="14"/>
      <c r="H157" s="14"/>
      <c r="I157" s="14"/>
      <c r="K157" s="14"/>
    </row>
    <row r="158" spans="1:11" ht="16.350000000000001" customHeight="1">
      <c r="A158" s="30"/>
      <c r="C158" s="62"/>
      <c r="E158" s="14"/>
      <c r="F158" s="14"/>
      <c r="G158" s="14"/>
      <c r="H158" s="14"/>
      <c r="I158" s="14"/>
      <c r="K158" s="14"/>
    </row>
    <row r="159" spans="1:11" ht="16.350000000000001" customHeight="1">
      <c r="A159" s="30"/>
      <c r="C159" s="62"/>
      <c r="E159" s="14"/>
      <c r="F159" s="14"/>
      <c r="G159" s="14"/>
      <c r="H159" s="14"/>
      <c r="I159" s="14"/>
      <c r="K159" s="14"/>
    </row>
    <row r="160" spans="1:11" ht="16.350000000000001" customHeight="1">
      <c r="A160" s="30"/>
      <c r="C160" s="62"/>
      <c r="E160" s="14"/>
      <c r="F160" s="14"/>
      <c r="G160" s="14"/>
      <c r="H160" s="14"/>
      <c r="I160" s="14"/>
      <c r="K160" s="14"/>
    </row>
    <row r="161" spans="1:11" ht="16.350000000000001" customHeight="1">
      <c r="A161" s="30"/>
      <c r="C161" s="62"/>
      <c r="E161" s="14"/>
      <c r="F161" s="14"/>
      <c r="G161" s="14"/>
      <c r="H161" s="14"/>
      <c r="I161" s="14"/>
      <c r="K161" s="14"/>
    </row>
    <row r="162" spans="1:11" ht="16.350000000000001" customHeight="1">
      <c r="A162" s="30"/>
      <c r="C162" s="62"/>
      <c r="E162" s="14"/>
      <c r="F162" s="14"/>
      <c r="G162" s="14"/>
      <c r="H162" s="14"/>
      <c r="I162" s="14"/>
      <c r="K162" s="14"/>
    </row>
    <row r="163" spans="1:11" ht="25.5" customHeight="1">
      <c r="A163" s="30"/>
      <c r="E163" s="14"/>
      <c r="F163" s="14"/>
      <c r="G163" s="14"/>
      <c r="I163" s="14"/>
      <c r="J163" s="14"/>
      <c r="K163" s="14"/>
    </row>
    <row r="164" spans="1:11" ht="25.5" customHeight="1">
      <c r="A164" s="30"/>
      <c r="E164" s="14"/>
      <c r="F164" s="14"/>
      <c r="G164" s="14"/>
      <c r="I164" s="14"/>
      <c r="J164" s="14"/>
      <c r="K164" s="14"/>
    </row>
    <row r="165" spans="1:11" ht="16.350000000000001" customHeight="1">
      <c r="A165" s="133"/>
      <c r="B165" s="133"/>
      <c r="C165" s="133"/>
      <c r="D165" s="133"/>
      <c r="E165" s="100"/>
      <c r="F165" s="100"/>
      <c r="G165" s="100"/>
      <c r="H165" s="100"/>
      <c r="I165" s="100"/>
      <c r="J165" s="100"/>
      <c r="K165" s="100"/>
    </row>
    <row r="166" spans="1:11" ht="16.350000000000001" customHeight="1">
      <c r="A166" s="133"/>
      <c r="B166" s="133"/>
      <c r="C166" s="133"/>
      <c r="D166" s="133"/>
      <c r="E166" s="100"/>
      <c r="F166" s="100"/>
      <c r="G166" s="100"/>
      <c r="H166" s="100"/>
      <c r="I166" s="100"/>
      <c r="J166" s="100"/>
      <c r="K166" s="100"/>
    </row>
    <row r="167" spans="1:11" ht="16.350000000000001" customHeight="1">
      <c r="A167" s="133"/>
      <c r="B167" s="133"/>
      <c r="C167" s="133"/>
      <c r="D167" s="133"/>
      <c r="E167" s="100"/>
      <c r="F167" s="100"/>
      <c r="G167" s="100"/>
      <c r="H167" s="100"/>
      <c r="I167" s="100"/>
      <c r="J167" s="100"/>
      <c r="K167" s="100"/>
    </row>
    <row r="168" spans="1:11" ht="16.350000000000001" customHeight="1">
      <c r="A168" s="133"/>
      <c r="B168" s="133"/>
      <c r="C168" s="133"/>
      <c r="D168" s="133"/>
      <c r="E168" s="100"/>
      <c r="F168" s="100"/>
      <c r="G168" s="100"/>
      <c r="H168" s="100"/>
      <c r="I168" s="100"/>
      <c r="J168" s="100"/>
      <c r="K168" s="100"/>
    </row>
    <row r="169" spans="1:11" ht="22.15" customHeight="1">
      <c r="A169" s="27" t="str">
        <f>'EN5-7'!A48</f>
        <v>The accompanying notes are an integral part of these consolidated and company financial statements.</v>
      </c>
      <c r="B169" s="22"/>
      <c r="C169" s="22"/>
      <c r="D169" s="22"/>
      <c r="E169" s="32"/>
      <c r="F169" s="32"/>
      <c r="G169" s="32"/>
      <c r="H169" s="32"/>
      <c r="I169" s="32"/>
      <c r="J169" s="32"/>
      <c r="K169" s="32"/>
    </row>
    <row r="171" spans="1:11" ht="16.350000000000001" customHeight="1">
      <c r="I171" s="98"/>
      <c r="K171" s="98"/>
    </row>
    <row r="172" spans="1:11" ht="16.350000000000001" customHeight="1">
      <c r="E172" s="13"/>
      <c r="F172" s="10"/>
      <c r="G172" s="13"/>
      <c r="I172" s="13"/>
      <c r="J172" s="10"/>
      <c r="K172" s="13"/>
    </row>
  </sheetData>
  <mergeCells count="13">
    <mergeCell ref="E6:G6"/>
    <mergeCell ref="I6:K6"/>
    <mergeCell ref="E7:G7"/>
    <mergeCell ref="I7:K7"/>
    <mergeCell ref="A54:K54"/>
    <mergeCell ref="E122:G122"/>
    <mergeCell ref="I122:K122"/>
    <mergeCell ref="E64:G64"/>
    <mergeCell ref="I64:K64"/>
    <mergeCell ref="E63:G63"/>
    <mergeCell ref="I63:K63"/>
    <mergeCell ref="E121:G121"/>
    <mergeCell ref="I121:K121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&amp;R&amp;"Arial,Regular"&amp;9&amp;P</oddFooter>
  </headerFooter>
  <rowBreaks count="2" manualBreakCount="2">
    <brk id="57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EN5-7</vt:lpstr>
      <vt:lpstr>E8-9</vt:lpstr>
      <vt:lpstr>E10</vt:lpstr>
      <vt:lpstr>E11</vt:lpstr>
      <vt:lpstr>E12-14</vt:lpstr>
      <vt:lpstr>'E10'!Print_Area</vt:lpstr>
      <vt:lpstr>'E11'!Print_Area</vt:lpstr>
      <vt:lpstr>'E8-9'!Print_Area</vt:lpstr>
      <vt:lpstr>'EN5-7'!Print_Area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Krisana Yumthieng</cp:lastModifiedBy>
  <cp:lastPrinted>2021-02-24T09:01:47Z</cp:lastPrinted>
  <dcterms:created xsi:type="dcterms:W3CDTF">2016-05-25T05:54:52Z</dcterms:created>
  <dcterms:modified xsi:type="dcterms:W3CDTF">2021-02-25T01:45:05Z</dcterms:modified>
</cp:coreProperties>
</file>