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ETLink\FS Q2Y64\"/>
    </mc:Choice>
  </mc:AlternateContent>
  <bookViews>
    <workbookView xWindow="0" yWindow="0" windowWidth="16305" windowHeight="7620" tabRatio="666" activeTab="3"/>
  </bookViews>
  <sheets>
    <sheet name="T2-4" sheetId="16" r:id="rId1"/>
    <sheet name="T5-6 (3M)" sheetId="9" r:id="rId2"/>
    <sheet name="T7-8 (6M)" sheetId="17" r:id="rId3"/>
    <sheet name="T9" sheetId="11" r:id="rId4"/>
    <sheet name="T10" sheetId="12" r:id="rId5"/>
    <sheet name="T11-13" sheetId="7" r:id="rId6"/>
  </sheets>
  <externalReferences>
    <externalReference r:id="rId7"/>
  </externalReference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4">'T10'!$M$7</definedName>
    <definedName name="_Toc249339139" localSheetId="4">'T10'!$O$8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4">IF('T10'!Values_Entered,'T10'!Header_Row+'T10'!Number_of_Payments,'T10'!Header_Row)</definedName>
    <definedName name="Last_Row" localSheetId="0">IF('T2-4'!Values_Entered,Header_Row+'T2-4'!Number_of_Payments,Header_Row)</definedName>
    <definedName name="Last_Row" localSheetId="1">IF('T5-6 (3M)'!Values_Entered,'T5-6 (3M)'!Header_Row+'T5-6 (3M)'!Number_of_Payments,'T5-6 (3M)'!Header_Row)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MATCH(0.01,'T10'!End_Bal,-1)+1</definedName>
    <definedName name="Number_of_Payments" localSheetId="0">MATCH(0.01,End_Bal,-1)+1</definedName>
    <definedName name="Number_of_Payments" localSheetId="1">MATCH(0.01,'T5-6 (3M)'!End_Bal,-1)+1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DATE(YEAR('T10'!Loan_Start),MONTH('T10'!Loan_Start)+Payment_Number,DAY('T10'!Loan_Start))</definedName>
    <definedName name="Payment_Date" localSheetId="0">DATE(YEAR(Loan_Start),MONTH(Loan_Start)+Payment_Number,DAY(Loan_Start))</definedName>
    <definedName name="Payment_Date" localSheetId="1">DATE(YEAR('T5-6 (3M)'!Loan_Start),MONTH('T5-6 (3M)'!Loan_Start)+Payment_Number,DAY('T5-6 (3M)'!Loan_Start))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4">'T10'!$A$1:$O$27</definedName>
    <definedName name="_xlnm.Print_Area" localSheetId="5">'T11-13'!$A$1:$K$141</definedName>
    <definedName name="_xlnm.Print_Area" localSheetId="0">'T2-4'!$A$1:$M$132</definedName>
    <definedName name="_xlnm.Print_Area" localSheetId="1">'T5-6 (3M)'!$A$1:$M$87</definedName>
    <definedName name="_xlnm.Print_Area" localSheetId="3">'T9'!$A$1:$W$28</definedName>
    <definedName name="Print_Area_Reset" localSheetId="4">OFFSET('T10'!Full_Print,0,0,'T10'!Last_Row)</definedName>
    <definedName name="Print_Area_Reset" localSheetId="0">OFFSET(Full_Print,0,0,'T2-4'!Last_Row)</definedName>
    <definedName name="Print_Area_Reset" localSheetId="1">OFFSET('T5-6 (3M)'!Full_Print,0,0,'T5-6 (3M)'!Last_Row)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IF('T10'!Loan_Amount*'T10'!Interest_Rate*'T10'!Loan_Years*'T10'!Loan_Start&gt;0,1,0)</definedName>
    <definedName name="Values_Entered" localSheetId="0">IF(Loan_Amount*Interest_Rate*Loan_Years*Loan_Start&gt;0,1,0)</definedName>
    <definedName name="Values_Entered" localSheetId="1">IF('T5-6 (3M)'!Loan_Amount*'T5-6 (3M)'!Interest_Rate*'T5-6 (3M)'!Loan_Years*'T5-6 (3M)'!Loan_Start&gt;0,1,0)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5" i="17" l="1"/>
  <c r="K75" i="17"/>
  <c r="I75" i="17"/>
  <c r="G75" i="17"/>
  <c r="M75" i="9"/>
  <c r="K75" i="9"/>
  <c r="I75" i="9"/>
  <c r="G75" i="9"/>
  <c r="K91" i="7" l="1"/>
  <c r="I91" i="7"/>
  <c r="G91" i="7"/>
  <c r="E91" i="7"/>
  <c r="G65" i="9" l="1"/>
  <c r="K79" i="7" l="1"/>
  <c r="I79" i="7"/>
  <c r="G79" i="7"/>
  <c r="E79" i="7"/>
  <c r="E28" i="7"/>
  <c r="G65" i="17" l="1"/>
  <c r="M14" i="9" l="1"/>
  <c r="K14" i="9"/>
  <c r="I14" i="9"/>
  <c r="G14" i="9"/>
  <c r="M14" i="17"/>
  <c r="K14" i="17"/>
  <c r="I14" i="17"/>
  <c r="G14" i="17"/>
  <c r="I68" i="9" l="1"/>
  <c r="K39" i="16" l="1"/>
  <c r="K41" i="7" l="1"/>
  <c r="I41" i="7"/>
  <c r="G41" i="7"/>
  <c r="G47" i="7" s="1"/>
  <c r="E41" i="7"/>
  <c r="E47" i="7" s="1"/>
  <c r="U24" i="11" l="1"/>
  <c r="G25" i="16" l="1"/>
  <c r="A101" i="7" l="1"/>
  <c r="A3" i="11" l="1"/>
  <c r="A48" i="17"/>
  <c r="M37" i="17"/>
  <c r="M39" i="17" s="1"/>
  <c r="K37" i="17"/>
  <c r="K39" i="17" s="1"/>
  <c r="I37" i="17"/>
  <c r="I39" i="17" s="1"/>
  <c r="G37" i="17"/>
  <c r="G39" i="17" s="1"/>
  <c r="A1" i="17"/>
  <c r="A46" i="17" s="1"/>
  <c r="I22" i="17" l="1"/>
  <c r="I25" i="17" s="1"/>
  <c r="M22" i="17"/>
  <c r="K22" i="17"/>
  <c r="K25" i="17" s="1"/>
  <c r="K74" i="17" s="1"/>
  <c r="I74" i="17" l="1"/>
  <c r="I77" i="17" s="1"/>
  <c r="K29" i="17"/>
  <c r="K41" i="17" s="1"/>
  <c r="K77" i="17"/>
  <c r="G22" i="17"/>
  <c r="G25" i="17" s="1"/>
  <c r="G74" i="17" s="1"/>
  <c r="M25" i="17"/>
  <c r="K21" i="12"/>
  <c r="I21" i="12"/>
  <c r="G21" i="12"/>
  <c r="M77" i="17" l="1"/>
  <c r="M74" i="17"/>
  <c r="G29" i="17"/>
  <c r="G41" i="17" s="1"/>
  <c r="G77" i="17"/>
  <c r="G57" i="17"/>
  <c r="O24" i="11" s="1"/>
  <c r="O26" i="11" s="1"/>
  <c r="M29" i="17"/>
  <c r="M41" i="17" s="1"/>
  <c r="I29" i="17"/>
  <c r="I41" i="17" s="1"/>
  <c r="S22" i="11"/>
  <c r="W22" i="11" s="1"/>
  <c r="G60" i="17" l="1"/>
  <c r="K57" i="17"/>
  <c r="K60" i="17"/>
  <c r="M57" i="17"/>
  <c r="M60" i="17"/>
  <c r="I57" i="17"/>
  <c r="I60" i="17"/>
  <c r="I68" i="17"/>
  <c r="S20" i="11"/>
  <c r="W20" i="11" s="1"/>
  <c r="M26" i="11"/>
  <c r="K26" i="11"/>
  <c r="I26" i="11"/>
  <c r="G26" i="11"/>
  <c r="G68" i="17" l="1"/>
  <c r="G64" i="17"/>
  <c r="Q24" i="11" s="1"/>
  <c r="M64" i="17"/>
  <c r="M68" i="17"/>
  <c r="M73" i="17" s="1"/>
  <c r="K68" i="17"/>
  <c r="K64" i="17"/>
  <c r="M19" i="12"/>
  <c r="I73" i="17"/>
  <c r="U26" i="11"/>
  <c r="A48" i="9" l="1"/>
  <c r="I36" i="9"/>
  <c r="I38" i="9" s="1"/>
  <c r="K36" i="9"/>
  <c r="K38" i="9" s="1"/>
  <c r="M36" i="9"/>
  <c r="M38" i="9" s="1"/>
  <c r="I119" i="16"/>
  <c r="I122" i="16" s="1"/>
  <c r="K119" i="16"/>
  <c r="K122" i="16" s="1"/>
  <c r="M119" i="16"/>
  <c r="M122" i="16" s="1"/>
  <c r="G119" i="16"/>
  <c r="I69" i="16"/>
  <c r="K69" i="16"/>
  <c r="M69" i="16"/>
  <c r="I76" i="16"/>
  <c r="K76" i="16"/>
  <c r="M76" i="16"/>
  <c r="G76" i="16"/>
  <c r="G69" i="16"/>
  <c r="I25" i="16"/>
  <c r="K25" i="16"/>
  <c r="M25" i="16"/>
  <c r="I39" i="16"/>
  <c r="M39" i="16"/>
  <c r="G39" i="16"/>
  <c r="I22" i="9" l="1"/>
  <c r="I25" i="9" s="1"/>
  <c r="I74" i="9" s="1"/>
  <c r="G73" i="17"/>
  <c r="K73" i="17"/>
  <c r="G122" i="16"/>
  <c r="M22" i="9"/>
  <c r="M25" i="9" s="1"/>
  <c r="K22" i="9"/>
  <c r="K25" i="9" s="1"/>
  <c r="I41" i="16"/>
  <c r="I78" i="16"/>
  <c r="I124" i="16" s="1"/>
  <c r="M41" i="16"/>
  <c r="M78" i="16"/>
  <c r="M124" i="16" s="1"/>
  <c r="K78" i="16"/>
  <c r="K124" i="16" s="1"/>
  <c r="G78" i="16"/>
  <c r="K41" i="16"/>
  <c r="G41" i="16"/>
  <c r="K74" i="9" l="1"/>
  <c r="K76" i="9" s="1"/>
  <c r="M74" i="9"/>
  <c r="M76" i="9" s="1"/>
  <c r="I29" i="9"/>
  <c r="I76" i="9"/>
  <c r="G124" i="16"/>
  <c r="G93" i="7"/>
  <c r="G97" i="7" s="1"/>
  <c r="K47" i="7"/>
  <c r="K93" i="7" s="1"/>
  <c r="K97" i="7" s="1"/>
  <c r="I47" i="7"/>
  <c r="I93" i="7" s="1"/>
  <c r="O17" i="12"/>
  <c r="U18" i="11"/>
  <c r="S18" i="11"/>
  <c r="M18" i="11"/>
  <c r="K18" i="11"/>
  <c r="I18" i="11"/>
  <c r="G18" i="11"/>
  <c r="O18" i="11" l="1"/>
  <c r="I97" i="7"/>
  <c r="K15" i="12"/>
  <c r="I15" i="12"/>
  <c r="G15" i="12"/>
  <c r="Q18" i="11" l="1"/>
  <c r="M21" i="12"/>
  <c r="O19" i="12"/>
  <c r="O21" i="12" s="1"/>
  <c r="A50" i="7"/>
  <c r="A100" i="7" s="1"/>
  <c r="A141" i="7"/>
  <c r="A1" i="11"/>
  <c r="A1" i="9"/>
  <c r="A49" i="16"/>
  <c r="A90" i="16"/>
  <c r="A132" i="16" l="1"/>
  <c r="A89" i="16"/>
  <c r="A27" i="12" s="1"/>
  <c r="A51" i="16"/>
  <c r="A92" i="16" s="1"/>
  <c r="A45" i="9" l="1"/>
  <c r="A45" i="17"/>
  <c r="A88" i="17" s="1"/>
  <c r="E93" i="7"/>
  <c r="G36" i="9" l="1"/>
  <c r="G38" i="9" l="1"/>
  <c r="G22" i="9" l="1"/>
  <c r="G25" i="9" s="1"/>
  <c r="G74" i="9" l="1"/>
  <c r="G76" i="9" s="1"/>
  <c r="M15" i="12"/>
  <c r="O15" i="12" l="1"/>
  <c r="Q26" i="11" l="1"/>
  <c r="S24" i="11"/>
  <c r="S26" i="11" s="1"/>
  <c r="A3" i="12"/>
  <c r="A3" i="7" s="1"/>
  <c r="A46" i="9"/>
  <c r="A87" i="9"/>
  <c r="W24" i="11" l="1"/>
  <c r="W26" i="11" s="1"/>
  <c r="W18" i="11" l="1"/>
  <c r="A51" i="7" l="1"/>
  <c r="A53" i="7"/>
  <c r="A103" i="7" s="1"/>
  <c r="E97" i="7" l="1"/>
  <c r="M29" i="9"/>
  <c r="M57" i="9" s="1"/>
  <c r="M60" i="9" l="1"/>
  <c r="M40" i="9"/>
  <c r="K29" i="9"/>
  <c r="K57" i="9" s="1"/>
  <c r="G29" i="9"/>
  <c r="G57" i="9" s="1"/>
  <c r="K40" i="9" l="1"/>
  <c r="G40" i="9"/>
  <c r="K60" i="9"/>
  <c r="M64" i="9"/>
  <c r="M68" i="9" s="1"/>
  <c r="M73" i="9" s="1"/>
  <c r="I40" i="9"/>
  <c r="I73" i="9" s="1"/>
  <c r="I60" i="9"/>
  <c r="G60" i="9"/>
  <c r="K64" i="9" l="1"/>
  <c r="K68" i="9" s="1"/>
  <c r="K73" i="9" s="1"/>
  <c r="G64" i="9"/>
  <c r="G68" i="9" s="1"/>
  <c r="G73" i="9" s="1"/>
</calcChain>
</file>

<file path=xl/sharedStrings.xml><?xml version="1.0" encoding="utf-8"?>
<sst xmlns="http://schemas.openxmlformats.org/spreadsheetml/2006/main" count="486" uniqueCount="219">
  <si>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</si>
  <si>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</si>
  <si>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</si>
  <si>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</si>
  <si>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</si>
  <si>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</si>
  <si>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</si>
  <si>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</si>
  <si>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</si>
  <si>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</si>
  <si>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</si>
  <si>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</si>
  <si>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</si>
  <si>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</si>
  <si>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</si>
  <si>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</si>
  <si>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</si>
  <si>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</si>
  <si>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</si>
  <si>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</si>
  <si>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</si>
  <si>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</si>
  <si>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</si>
  <si>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</si>
  <si>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</si>
  <si>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</si>
  <si>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</si>
  <si>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</si>
  <si>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</si>
  <si>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</si>
  <si>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</si>
  <si>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</si>
  <si>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</si>
  <si>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</si>
  <si>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</si>
  <si>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</si>
  <si>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</si>
  <si>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</si>
  <si>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</si>
  <si>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</si>
  <si>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</si>
  <si>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</si>
  <si>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</si>
  <si>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</si>
  <si>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</si>
  <si>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</si>
  <si>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</si>
  <si>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</si>
  <si>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</si>
  <si>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</si>
  <si>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</si>
  <si>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</si>
  <si>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</si>
  <si>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</si>
  <si>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</si>
  <si>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</si>
  <si>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</si>
  <si>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ค่าเผื่อสินค้าล้าสมัย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</si>
  <si>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</si>
  <si>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</si>
  <si>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</si>
  <si>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</si>
  <si>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</si>
  <si>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</si>
  <si>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</si>
  <si>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</si>
  <si>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</si>
  <si>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</si>
  <si>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</si>
  <si>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</si>
  <si>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</si>
  <si>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</si>
  <si>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</si>
  <si>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</si>
  <si>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รวมรายการที่จะจัดประเภทรายการใหม่ไป</t>
  </si>
  <si>
    <t>ยังกำไรหรือขาดทุนในภายหลัง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</si>
  <si>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</si>
  <si>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</si>
  <si>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</si>
  <si>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</si>
  <si>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</si>
  <si>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</si>
  <si>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</si>
  <si>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</si>
  <si>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</si>
  <si>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</si>
  <si>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</si>
  <si>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</si>
  <si>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</si>
  <si>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</si>
  <si>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</si>
  <si>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ธุรกิจภายใต้</t>
  </si>
  <si>
    <t>เงินสดรับจากการขายที่ดิน อาคารและอุปกรณ์</t>
  </si>
  <si>
    <t>กำไรสำหรับงวด</t>
  </si>
  <si>
    <t>สินทรัพย์ภาษีเงินได้รอการตัดบัญชี</t>
  </si>
  <si>
    <t xml:space="preserve">ข้อมูลทางการเงินรวม (ยังไม่ได้ตรวจสอบ) </t>
  </si>
  <si>
    <t>ผลต่างอัตรา</t>
  </si>
  <si>
    <t>แลกเปลี่ยนจากการ</t>
  </si>
  <si>
    <t>แปลงค่างบการเงิน</t>
  </si>
  <si>
    <t>การตัดจำหน่ายอุปกรณ์</t>
  </si>
  <si>
    <t xml:space="preserve">รายได้จากการขายและให้บริการ  </t>
  </si>
  <si>
    <t>ค่าเสื่อมราคาอาคารและอุปกรณ์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</si>
  <si>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</si>
  <si>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</si>
  <si>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</si>
  <si>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</si>
  <si>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</si>
  <si>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ทุนสำรองตามกฎหมาย</t>
  </si>
  <si>
    <t>จัดสรรเป็น</t>
  </si>
  <si>
    <t>ทุนสำรอง</t>
  </si>
  <si>
    <t>ตามกฎหมาย</t>
  </si>
  <si>
    <t>จัดสรรเป็นทุนสำรอง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</si>
  <si>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</si>
  <si>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</si>
  <si>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</si>
  <si>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</si>
  <si>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</si>
  <si>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เงินสดสุทธิได้มาจากกิจกรรมดำเนินงาน</t>
  </si>
  <si>
    <t>เงินสดรับจากรายได้ค่าเช่าของอสังหาริมทรัพย์เพื่อการลงทุน</t>
  </si>
  <si>
    <t>เงินสดจากการรับชำระหนี้เงินให้กู้ยืมแก่บุคคล</t>
  </si>
  <si>
    <t>หรือกิจการที่เกี่ยวข้องกัน</t>
  </si>
  <si>
    <t>พ.ศ. 2563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</si>
  <si>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</si>
  <si>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</si>
  <si>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สินทรัพย์สิทธิการใช้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</si>
  <si>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</si>
  <si>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</si>
  <si>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</si>
  <si>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หนี้สินตามสัญญาเช่า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</si>
  <si>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</si>
  <si>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</si>
  <si>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ตรวจสอบแล้ว</t>
  </si>
  <si>
    <t>ค่าตัดจำหน่ายสินทรัพย์สิทธิการใช้</t>
  </si>
  <si>
    <t>ชำระภายในหนึ่งปี</t>
  </si>
  <si>
    <t>หนี้สินตามสัญญาเช่าส่วนที่ถึงกำหนด</t>
  </si>
  <si>
    <t>ผลขาดทุนด้านเครดิตที่คาดว่าจะเกิดขึ้น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</si>
  <si>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</si>
  <si>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สินทรัพย์สิทธิการใช้เพิ่มขึ้นจากสัญญาเช่า</t>
  </si>
  <si>
    <t>ยอดคงเหลือต้นงวด ณ วันที่ 1 มกราคม พ.ศ. 2564</t>
  </si>
  <si>
    <t>เงินให้กู้ยืมระยะสั้นแก่กิจการที่เกี่ยวข้องกัน</t>
  </si>
  <si>
    <t>ที่ดิน อาคารและอุปกรณ์</t>
  </si>
  <si>
    <t xml:space="preserve">หุ้นสามัญ จำนวน 2,000,000,000 หุ้น </t>
  </si>
  <si>
    <t>รวมส่วนของผู้เป็นเจ้าของของบริษัท</t>
  </si>
  <si>
    <t>พ.ศ. 2564</t>
  </si>
  <si>
    <t xml:space="preserve"> - ปรับปรุงใหม่</t>
  </si>
  <si>
    <t>ยอดคงเหลือ ณ วันที่ 1 มกราคม พ.ศ. 2563</t>
  </si>
  <si>
    <t>เงินสดจ่ายสำหรับสินทรัพย์สิทธิการใช้</t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</si>
  <si>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</si>
  <si>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</si>
  <si>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ส่วนของเงินให้กู้ยืมระยะยาวแก่กิจการ</t>
  </si>
  <si>
    <t>ส่วนเกินจากการรวมธุรกิจ</t>
  </si>
  <si>
    <t>ภายใต้การควบคุมเดียวกัน</t>
  </si>
  <si>
    <t>รายการที่จะจัดประเภทรายการใหม่ไปยังกำไรหรือ</t>
  </si>
  <si>
    <t>ยอดคงเหลือ ณ วันที่ 1 มกราคม พ.ศ. 2563  - ปรับปรุงใหม่</t>
  </si>
  <si>
    <t>กำไรขาดทุนเบ็ดเสร็จอื่น:</t>
  </si>
  <si>
    <t>การแบ่งปันกำไร:</t>
  </si>
  <si>
    <t>การแบ่งปันกำไรเบ็ดเสร็จรวม:</t>
  </si>
  <si>
    <t>ส่วนของผู้เป็นเจ้าของของบริษัท</t>
  </si>
  <si>
    <t>ส่วนเกินจากการรวม</t>
  </si>
  <si>
    <t>ส่วนของทุน</t>
  </si>
  <si>
    <t>ของบริษัท</t>
  </si>
  <si>
    <t>รายการปรับกระทบกำไรจากการดำเนินงาน:</t>
  </si>
  <si>
    <t>กำไรจากการจำหน่ายอุปกรณ์</t>
  </si>
  <si>
    <t>เงินสดจ่ายคืนเงินกู้ยืมระยะยาวจากสถาบันการเงิน</t>
  </si>
  <si>
    <t>เงินสดจ่ายคืนเงินกู้ยืมระยะยาวจากบุคคลหรือกิจการที่เกี่ยวข้องกัน</t>
  </si>
  <si>
    <t>เงินสดจ่ายคืนเงินต้นของสัญญาเช่า</t>
  </si>
  <si>
    <t>รายการที่ไม่ใช่เงินสด:</t>
  </si>
  <si>
    <t xml:space="preserve">   ผลต่างของอัตราแลกเปลี่ยนจากการแปลงค่างบการเงิน</t>
  </si>
  <si>
    <t>ขาดทุนในภายหลัง</t>
  </si>
  <si>
    <t>(ขาดทุน)กำไรจากอัตราแลกเปลี่ยน</t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</si>
  <si>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</si>
  <si>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1"/>
        <color theme="1"/>
        <rFont val="Browallia New"/>
        <family val="2"/>
      </rPr>
      <t xml:space="preserve">   จ่ายดอกเบี้ย</t>
    </r>
  </si>
  <si>
    <t>เรียกชำระค่าหุ้น</t>
  </si>
  <si>
    <t>ส่วนได้เสียที่ไม่มีอำนาจควบคุมเพิ่มขึ้นจากบริษัทย่อย</t>
  </si>
  <si>
    <t>30 มิถุนายน</t>
  </si>
  <si>
    <t>ณ วันที่ 30 มิถุนายน พ.ศ. 2564</t>
  </si>
  <si>
    <t>สำหรับงวดสามเดือนสิ้นสุดวันที่ 30 มิถุนายน พ.ศ. 2564</t>
  </si>
  <si>
    <t>สำหรับงวดหกเดือนสิ้นสุดวันที่ 30 มิถุนายน พ.ศ. 2564</t>
  </si>
  <si>
    <t>ยอดคงเหลือสิ้นงวด ณ วันที่ 30 มิถุนายน พ.ศ. 2563</t>
  </si>
  <si>
    <t>ยอดคงเหลือสิ้นงวด ณ วันที่ 30 มิถุนายน พ.ศ. 2564</t>
  </si>
  <si>
    <t xml:space="preserve">จ่ายเงินปันผล </t>
  </si>
  <si>
    <t>ขาดทุนจากมูลค่ายุติธรรมสัญญาอัตราแลกเปลี่ยนล่วงหน้า</t>
  </si>
  <si>
    <t>เงินสดจ่ายเพื่อซื้อบริษัทย่อย - สุทธิจากเงินสดที่ได้มา</t>
  </si>
  <si>
    <t>การเปลี่ยนประเภทจากเงินลงทุนในบริษัทย่อยเป็น</t>
  </si>
  <si>
    <t>เงินให้กู้ยืมแก่กิจการที่เกี่ยวข้องกัน</t>
  </si>
  <si>
    <t>จากการดำเนินงานที่ยกเลิก</t>
  </si>
  <si>
    <t>เงินสดรับชำระค่าหุ้นของบริษัทย่อยจากส่วนได้เสียที่ไม่มีอำนาจควบคุม</t>
  </si>
  <si>
    <t>เจ้าหนี้ซื้อที่ดิน อาคารและอุปกรณ์เพิ่มขึ้น (ลดลง)</t>
  </si>
  <si>
    <t>เจ้าหนี้ซื้อซื้อสินทรัพย์ไม่มีตัวตนเพิ่มขึ้น</t>
  </si>
  <si>
    <r>
      <t>หัก</t>
    </r>
    <r>
      <rPr>
        <sz val="11"/>
        <color theme="1"/>
        <rFont val="Browallia New"/>
        <family val="2"/>
      </rPr>
      <t xml:space="preserve">   จ่ายภาษีเงินได้</t>
    </r>
  </si>
  <si>
    <t>เงินสดรับจากตั๋วสัญญาใช้เงิน</t>
  </si>
  <si>
    <t>เงินสดจ่ายคืนเงินสดจากตั๋วสัญญาใช้เงิน</t>
  </si>
  <si>
    <t>เงินปันผลจ่ายให้แก่ผู้ถือหุ้นของบริษัท</t>
  </si>
  <si>
    <t>กำไรสำหรับงวดจากการดำเนินงานต่อเนื่อง</t>
  </si>
  <si>
    <t>กำไรสุทธิสำหรับงวด</t>
  </si>
  <si>
    <t>กำไร(ขาดทุน)จากอัตราแลกเปลี่ยน</t>
  </si>
  <si>
    <t>- จากการดำเนินงานที่ยกเลิก</t>
  </si>
  <si>
    <t>- จากการดำเนินงานต่อเนื่อง</t>
  </si>
  <si>
    <t>ส่วนของส่วนได้เสียที่ไม่มีอำนาจควบคุม</t>
  </si>
  <si>
    <t>กำไรจากการจำหน่ายการดำเนินงานที่ยกเลิก</t>
  </si>
  <si>
    <t>การยกเลิกสัญญาเช่า</t>
  </si>
  <si>
    <t>ขาดทุน (กำไร) จากอัตราแลกเปลี่ยนที่ยังไม่ได้เกิดขึ้น</t>
  </si>
  <si>
    <t>ที่เกี่ยวข้องกันที่ถึงกำหนดชำระภายในหนึ่งปี</t>
  </si>
  <si>
    <t>กำไรเบ็ดเสร็จอื่นสุทธิสำหรับงวด</t>
  </si>
  <si>
    <t>เงินสดรับครบกำหนดสินทรัพย์ทางการเงิน (เงินฝากประจำ)</t>
  </si>
  <si>
    <t>เงินสดจ่ายเพื่อลงทุนในสินทรัพย์ทางการเงิน (เงินฝากประจำ)</t>
  </si>
  <si>
    <t>จากการดำเนินงานต่อเนื่อง</t>
  </si>
  <si>
    <t>กำไร (ขาดทุน) ต่อหุ้นขั้นพื้นฐาน</t>
  </si>
  <si>
    <t>เงินสดสุทธิได้มา(ใช้ไป)ในกิจกรรมลงทุน</t>
  </si>
  <si>
    <t>กำไรจากอัตราแลกเปลี่ยนของเงินสดและรายการเทียบเท่าเงินสด</t>
  </si>
  <si>
    <t>ค่าเผื่อการลดลงของมูลค่าสินค้า</t>
  </si>
  <si>
    <t>เงินสดสุทธิใช้ไปในกิจกรรมจัดหาเงิน</t>
  </si>
  <si>
    <t>เงินสดและรายการเทียบเท่าเงินสดเพิ่มขึ้น(ลดลง)สุทธิ</t>
  </si>
  <si>
    <t>ผู้เป็นเจ้าของของบริษัทใหญ่ (บาท)</t>
  </si>
  <si>
    <t>กำไร (ขาดทุน) ต่อหุ้นที่เป็นของส่วนที่เป็นของ</t>
  </si>
  <si>
    <t>รวมกำไรต่อหุ้นขั้นพื้นฐาน</t>
  </si>
  <si>
    <t>ขาดทุนสำหรับงวดจาก</t>
  </si>
  <si>
    <t>การดำเนินงานที่ยกเลิก - สุทธิจากภาษี</t>
  </si>
  <si>
    <t>กำไร(ขาดทุน)สำหรับงวดจาก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</si>
</sst>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_(* #,##0.00_);_(* \(#,##0.00\);_(* &quot;-&quot;??_);_(@_)"/>
    <numFmt numFmtId="171" formatCode="#,##0.000;\(#,##0.000\);&quot;-&quot;;@"/>
  </numFmts>
  <fonts count="20">
    <font>
      <sz val="16"/>
      <color theme="1"/>
      <name val="AngsanaUPC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sz val="12"/>
      <color theme="1"/>
      <name val="Browallia New"/>
      <family val="2"/>
    </font>
    <font>
      <sz val="16"/>
      <color theme="1"/>
      <name val="AngsanaUPC"/>
      <family val="2"/>
      <charset val="222"/>
    </font>
    <font>
      <sz val="11"/>
      <color theme="1"/>
      <name val="Browallia New"/>
      <family val="2"/>
    </font>
    <font>
      <i/>
      <sz val="12"/>
      <color theme="1"/>
      <name val="Browallia New"/>
      <family val="2"/>
    </font>
    <font>
      <sz val="12"/>
      <color theme="0"/>
      <name val="Browallia New"/>
      <family val="2"/>
    </font>
    <font>
      <b/>
      <sz val="11"/>
      <color theme="1"/>
      <name val="Browallia New"/>
      <family val="2"/>
    </font>
    <font>
      <b/>
      <sz val="11"/>
      <name val="Browallia New"/>
      <family val="2"/>
    </font>
    <font>
      <b/>
      <sz val="12"/>
      <name val="Browallia New"/>
      <family val="2"/>
    </font>
    <font>
      <sz val="14"/>
      <name val="Cordia New"/>
      <family val="2"/>
    </font>
    <font>
      <sz val="11"/>
      <name val="Browallia New"/>
      <family val="2"/>
    </font>
    <font>
      <u/>
      <sz val="11"/>
      <color theme="1"/>
      <name val="Browallia New"/>
      <family val="2"/>
    </font>
    <font>
      <sz val="12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7">
    <xf numFmtId="0" fontId="0" fillId="0" borderId="0"/>
    <xf numFmtId="0" fontId="4" fillId="0" borderId="0" applyFont="0" applyAlignment="0">
      <alignment horizontal="center"/>
    </xf>
    <xf numFmtId="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  <xf numFmtId="0" fontId="16" fillId="0" borderId="0"/>
  </cellStyleXfs>
  <cellXfs count="359">
    <xf numFmtId="0" fontId="0" fillId="0" borderId="0" xfId="0"/>
    <xf numFmtId="0" fontId="1" fillId="0" borderId="0" xfId="0" quotePrefix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43" fontId="1" fillId="0" borderId="0" xfId="0" applyNumberFormat="1" applyFont="1" applyFill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43" fontId="1" fillId="0" borderId="0" xfId="0" quotePrefix="1" applyNumberFormat="1" applyFont="1" applyFill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0" fontId="1" fillId="0" borderId="0" xfId="0" quotePrefix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quotePrefix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quotePrefix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/>
    </xf>
    <xf numFmtId="43" fontId="6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/>
    </xf>
    <xf numFmtId="43" fontId="6" fillId="0" borderId="1" xfId="0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3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vertical="center"/>
    </xf>
    <xf numFmtId="164" fontId="6" fillId="0" borderId="5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 vertical="center"/>
    </xf>
    <xf numFmtId="0" fontId="6" fillId="0" borderId="1" xfId="0" quotePrefix="1" applyFont="1" applyFill="1" applyBorder="1" applyAlignment="1">
      <alignment horizontal="left" vertical="center"/>
    </xf>
    <xf numFmtId="165" fontId="5" fillId="0" borderId="0" xfId="0" quotePrefix="1" applyNumberFormat="1" applyFont="1" applyFill="1" applyAlignment="1">
      <alignment horizontal="left" vertical="center"/>
    </xf>
    <xf numFmtId="165" fontId="5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4" fontId="7" fillId="0" borderId="1" xfId="0" applyNumberFormat="1" applyFont="1" applyFill="1" applyBorder="1" applyAlignment="1">
      <alignment horizontal="right" vertical="center"/>
    </xf>
    <xf numFmtId="43" fontId="7" fillId="0" borderId="0" xfId="0" quotePrefix="1" applyNumberFormat="1" applyFont="1" applyFill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4" fontId="6" fillId="0" borderId="0" xfId="0" quotePrefix="1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43" fontId="6" fillId="0" borderId="0" xfId="0" applyNumberFormat="1" applyFont="1" applyBorder="1" applyAlignment="1">
      <alignment horizontal="right" vertical="center" wrapText="1"/>
    </xf>
    <xf numFmtId="0" fontId="6" fillId="0" borderId="1" xfId="0" quotePrefix="1" applyFont="1" applyBorder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0" fontId="5" fillId="0" borderId="5" xfId="0" quotePrefix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3" fontId="6" fillId="0" borderId="0" xfId="0" applyNumberFormat="1" applyFont="1" applyFill="1" applyBorder="1" applyAlignment="1">
      <alignment horizontal="right" vertical="center" wrapText="1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 wrapText="1"/>
    </xf>
    <xf numFmtId="43" fontId="6" fillId="2" borderId="0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8" fillId="2" borderId="0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8" fillId="2" borderId="5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8" fillId="0" borderId="5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0" fontId="8" fillId="0" borderId="0" xfId="0" quotePrefix="1" applyFont="1" applyFill="1" applyBorder="1" applyAlignment="1">
      <alignment horizontal="left" vertical="center"/>
    </xf>
    <xf numFmtId="166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3" fontId="8" fillId="0" borderId="0" xfId="0" applyNumberFormat="1" applyFont="1" applyFill="1" applyAlignment="1">
      <alignment horizontal="right" vertical="center"/>
    </xf>
    <xf numFmtId="43" fontId="8" fillId="0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4" fontId="8" fillId="2" borderId="1" xfId="0" quotePrefix="1" applyNumberFormat="1" applyFont="1" applyFill="1" applyBorder="1" applyAlignment="1">
      <alignment vertical="center"/>
    </xf>
    <xf numFmtId="164" fontId="8" fillId="0" borderId="1" xfId="0" quotePrefix="1" applyNumberFormat="1" applyFont="1" applyFill="1" applyBorder="1" applyAlignment="1">
      <alignment vertical="center"/>
    </xf>
    <xf numFmtId="0" fontId="7" fillId="0" borderId="0" xfId="0" quotePrefix="1" applyFont="1" applyFill="1" applyAlignment="1">
      <alignment horizontal="left" vertical="center"/>
    </xf>
    <xf numFmtId="10" fontId="8" fillId="2" borderId="0" xfId="2" applyNumberFormat="1" applyFont="1" applyFill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164" fontId="8" fillId="2" borderId="5" xfId="0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4" fontId="8" fillId="2" borderId="6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64" fontId="13" fillId="0" borderId="4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 applyAlignment="1">
      <alignment horizontal="right" vertical="center"/>
    </xf>
    <xf numFmtId="168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0" fillId="2" borderId="0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2" borderId="0" xfId="0" applyNumberFormat="1" applyFont="1" applyFill="1" applyBorder="1" applyAlignment="1">
      <alignment horizontal="right" vertical="center" wrapText="1"/>
    </xf>
    <xf numFmtId="164" fontId="10" fillId="2" borderId="0" xfId="0" applyNumberFormat="1" applyFont="1" applyFill="1" applyBorder="1" applyAlignment="1">
      <alignment horizontal="right" vertical="center"/>
    </xf>
    <xf numFmtId="164" fontId="10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Alignment="1">
      <alignment horizontal="right" vertical="center"/>
    </xf>
    <xf numFmtId="43" fontId="15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43" fontId="2" fillId="0" borderId="0" xfId="0" quotePrefix="1" applyNumberFormat="1" applyFont="1" applyFill="1" applyAlignment="1">
      <alignment horizontal="right" vertical="center"/>
    </xf>
    <xf numFmtId="0" fontId="2" fillId="0" borderId="0" xfId="0" quotePrefix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vertical="center"/>
    </xf>
    <xf numFmtId="0" fontId="1" fillId="0" borderId="0" xfId="0" applyFont="1"/>
    <xf numFmtId="164" fontId="1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43" fontId="8" fillId="0" borderId="0" xfId="5" applyFont="1" applyFill="1" applyAlignment="1">
      <alignment vertical="center"/>
    </xf>
    <xf numFmtId="43" fontId="6" fillId="0" borderId="0" xfId="5" applyFont="1" applyFill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vertical="center"/>
    </xf>
    <xf numFmtId="0" fontId="5" fillId="0" borderId="5" xfId="0" quotePrefix="1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43" fontId="6" fillId="0" borderId="0" xfId="0" applyNumberFormat="1" applyFont="1" applyFill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43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165" fontId="10" fillId="0" borderId="0" xfId="0" applyNumberFormat="1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43" fontId="13" fillId="0" borderId="0" xfId="0" quotePrefix="1" applyNumberFormat="1" applyFont="1" applyFill="1" applyAlignment="1">
      <alignment horizontal="right" vertical="center"/>
    </xf>
    <xf numFmtId="165" fontId="13" fillId="0" borderId="0" xfId="0" applyNumberFormat="1" applyFont="1" applyFill="1" applyAlignment="1">
      <alignment horizontal="left" vertical="center"/>
    </xf>
    <xf numFmtId="165" fontId="10" fillId="0" borderId="0" xfId="0" applyNumberFormat="1" applyFont="1" applyFill="1" applyAlignment="1">
      <alignment horizontal="left" vertical="center"/>
    </xf>
    <xf numFmtId="169" fontId="10" fillId="2" borderId="0" xfId="0" applyNumberFormat="1" applyFont="1" applyFill="1" applyAlignment="1">
      <alignment vertical="center"/>
    </xf>
    <xf numFmtId="169" fontId="10" fillId="0" borderId="0" xfId="0" applyNumberFormat="1" applyFont="1" applyFill="1" applyAlignment="1">
      <alignment vertical="center"/>
    </xf>
    <xf numFmtId="164" fontId="10" fillId="2" borderId="0" xfId="0" applyNumberFormat="1" applyFont="1" applyFill="1" applyAlignment="1">
      <alignment horizontal="right" vertical="center" wrapText="1"/>
    </xf>
    <xf numFmtId="164" fontId="10" fillId="0" borderId="0" xfId="0" applyNumberFormat="1" applyFont="1" applyFill="1" applyAlignment="1">
      <alignment horizontal="right" vertical="center" wrapText="1"/>
    </xf>
    <xf numFmtId="165" fontId="17" fillId="0" borderId="0" xfId="0" applyNumberFormat="1" applyFont="1" applyFill="1" applyAlignment="1">
      <alignment horizontal="left"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quotePrefix="1" applyNumberFormat="1" applyFont="1" applyFill="1" applyAlignment="1">
      <alignment horizontal="left" vertical="center"/>
    </xf>
    <xf numFmtId="0" fontId="10" fillId="0" borderId="0" xfId="0" quotePrefix="1" applyFont="1" applyFill="1" applyAlignment="1">
      <alignment horizontal="left" vertical="center"/>
    </xf>
    <xf numFmtId="164" fontId="10" fillId="2" borderId="5" xfId="0" applyNumberFormat="1" applyFont="1" applyFill="1" applyBorder="1" applyAlignment="1">
      <alignment horizontal="right" vertical="center" wrapText="1"/>
    </xf>
    <xf numFmtId="164" fontId="10" fillId="0" borderId="5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164" fontId="10" fillId="2" borderId="0" xfId="0" quotePrefix="1" applyNumberFormat="1" applyFont="1" applyFill="1" applyBorder="1" applyAlignment="1">
      <alignment horizontal="right" vertical="center"/>
    </xf>
    <xf numFmtId="164" fontId="10" fillId="0" borderId="0" xfId="0" quotePrefix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164" fontId="10" fillId="0" borderId="5" xfId="0" applyNumberFormat="1" applyFont="1" applyFill="1" applyBorder="1" applyAlignment="1">
      <alignment horizontal="right" vertical="center"/>
    </xf>
    <xf numFmtId="165" fontId="13" fillId="0" borderId="0" xfId="0" quotePrefix="1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right" vertical="center"/>
    </xf>
    <xf numFmtId="165" fontId="10" fillId="0" borderId="0" xfId="0" quotePrefix="1" applyNumberFormat="1" applyFont="1" applyFill="1" applyAlignment="1">
      <alignment horizontal="center" vertical="center"/>
    </xf>
    <xf numFmtId="164" fontId="10" fillId="2" borderId="4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2" borderId="2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165" fontId="17" fillId="0" borderId="0" xfId="0" quotePrefix="1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right" vertical="center"/>
    </xf>
    <xf numFmtId="3" fontId="8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5" fillId="0" borderId="5" xfId="0" applyNumberFormat="1" applyFont="1" applyFill="1" applyBorder="1" applyAlignment="1">
      <alignment vertical="center"/>
    </xf>
    <xf numFmtId="164" fontId="5" fillId="0" borderId="0" xfId="0" applyNumberFormat="1" applyFont="1" applyAlignment="1">
      <alignment horizontal="right" vertical="center"/>
    </xf>
    <xf numFmtId="43" fontId="6" fillId="0" borderId="0" xfId="0" applyNumberFormat="1" applyFont="1" applyAlignment="1">
      <alignment horizontal="right" vertical="center"/>
    </xf>
    <xf numFmtId="0" fontId="1" fillId="0" borderId="5" xfId="0" quotePrefix="1" applyFont="1" applyBorder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6" fontId="15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5" fontId="10" fillId="0" borderId="5" xfId="0" quotePrefix="1" applyNumberFormat="1" applyFont="1" applyFill="1" applyBorder="1" applyAlignment="1">
      <alignment horizontal="left"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4" fontId="8" fillId="2" borderId="0" xfId="0" quotePrefix="1" applyNumberFormat="1" applyFont="1" applyFill="1" applyBorder="1" applyAlignment="1">
      <alignment vertical="center"/>
    </xf>
    <xf numFmtId="164" fontId="8" fillId="0" borderId="0" xfId="0" quotePrefix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19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quotePrefix="1" applyFont="1" applyFill="1" applyAlignment="1">
      <alignment horizontal="left" vertical="center"/>
    </xf>
    <xf numFmtId="0" fontId="1" fillId="0" borderId="0" xfId="0" quotePrefix="1" applyFont="1" applyFill="1" applyAlignment="1">
      <alignment horizontal="center" vertical="center"/>
    </xf>
    <xf numFmtId="164" fontId="8" fillId="0" borderId="6" xfId="0" applyNumberFormat="1" applyFont="1" applyFill="1" applyBorder="1" applyAlignment="1">
      <alignment vertical="center"/>
    </xf>
    <xf numFmtId="164" fontId="10" fillId="0" borderId="5" xfId="0" quotePrefix="1" applyNumberFormat="1" applyFont="1" applyFill="1" applyBorder="1" applyAlignment="1">
      <alignment horizontal="right" vertical="center"/>
    </xf>
    <xf numFmtId="164" fontId="10" fillId="2" borderId="5" xfId="0" quotePrefix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66" fontId="8" fillId="0" borderId="5" xfId="5" applyNumberFormat="1" applyFont="1" applyFill="1" applyBorder="1" applyAlignment="1">
      <alignment vertical="center"/>
    </xf>
    <xf numFmtId="169" fontId="8" fillId="2" borderId="5" xfId="5" applyNumberFormat="1" applyFont="1" applyFill="1" applyBorder="1" applyAlignment="1">
      <alignment vertical="center"/>
    </xf>
    <xf numFmtId="0" fontId="8" fillId="0" borderId="0" xfId="0" quotePrefix="1" applyFont="1" applyFill="1" applyAlignment="1">
      <alignment vertical="center"/>
    </xf>
    <xf numFmtId="0" fontId="17" fillId="0" borderId="0" xfId="0" applyFont="1" applyFill="1" applyAlignment="1">
      <alignment vertical="top"/>
    </xf>
    <xf numFmtId="165" fontId="6" fillId="0" borderId="5" xfId="0" quotePrefix="1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69" fontId="8" fillId="0" borderId="0" xfId="0" applyNumberFormat="1" applyFont="1" applyFill="1" applyAlignment="1">
      <alignment vertical="center"/>
    </xf>
    <xf numFmtId="167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vertical="center"/>
    </xf>
    <xf numFmtId="167" fontId="8" fillId="2" borderId="0" xfId="0" applyNumberFormat="1" applyFont="1" applyFill="1" applyBorder="1" applyAlignment="1">
      <alignment horizontal="right" vertical="center"/>
    </xf>
    <xf numFmtId="167" fontId="12" fillId="2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8" fillId="0" borderId="0" xfId="0" quotePrefix="1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171" fontId="19" fillId="2" borderId="0" xfId="0" applyNumberFormat="1" applyFont="1" applyFill="1" applyBorder="1" applyAlignment="1">
      <alignment horizontal="right" vertical="center"/>
    </xf>
    <xf numFmtId="171" fontId="19" fillId="0" borderId="0" xfId="0" applyNumberFormat="1" applyFont="1" applyFill="1" applyBorder="1" applyAlignment="1">
      <alignment vertical="center"/>
    </xf>
    <xf numFmtId="171" fontId="19" fillId="0" borderId="0" xfId="0" applyNumberFormat="1" applyFont="1" applyFill="1" applyBorder="1" applyAlignment="1">
      <alignment horizontal="right" vertical="center"/>
    </xf>
    <xf numFmtId="171" fontId="19" fillId="2" borderId="5" xfId="0" applyNumberFormat="1" applyFont="1" applyFill="1" applyBorder="1" applyAlignment="1">
      <alignment horizontal="right" vertical="center"/>
    </xf>
    <xf numFmtId="171" fontId="19" fillId="0" borderId="5" xfId="0" applyNumberFormat="1" applyFont="1" applyFill="1" applyBorder="1" applyAlignment="1">
      <alignment horizontal="right" vertical="center"/>
    </xf>
    <xf numFmtId="171" fontId="19" fillId="2" borderId="6" xfId="0" applyNumberFormat="1" applyFont="1" applyFill="1" applyBorder="1" applyAlignment="1">
      <alignment horizontal="right" vertical="center"/>
    </xf>
    <xf numFmtId="171" fontId="19" fillId="0" borderId="6" xfId="0" applyNumberFormat="1" applyFont="1" applyFill="1" applyBorder="1" applyAlignment="1">
      <alignment horizontal="right" vertical="center"/>
    </xf>
    <xf numFmtId="0" fontId="15" fillId="0" borderId="5" xfId="0" quotePrefix="1" applyFont="1" applyFill="1" applyBorder="1" applyAlignment="1">
      <alignment horizontal="center" vertical="center"/>
    </xf>
    <xf numFmtId="0" fontId="15" fillId="0" borderId="0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</cellXfs>
  <cellStyles count="7">
    <cellStyle name="Comma" xfId="5" builtinId="3"/>
    <cellStyle name="Comma 2" xfId="3"/>
    <cellStyle name="Normal" xfId="0" builtinId="0"/>
    <cellStyle name="Normal 4 5" xfId="4"/>
    <cellStyle name="Normal 6 2" xfId="6"/>
    <cellStyle name="Normal 7" xfId="1"/>
    <cellStyle name="Percent" xfId="2" builtinId="5"/>
  </cellStyles>
  <dxfs count="0"/>
  <tableStyles count="0" defaultTableStyle="TableStyleMedium2" defaultPivotStyle="PivotStyleLight16"/>
  <colors>
    <mruColors>
      <color rgb="FFFAFAFA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hantavee001\AppData\Local\AuraOffline\tha\Download\Cash%20Flow%20Consolidate%20Q2'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 per PwC"/>
      <sheetName val="CF"/>
      <sheetName val="CF Reconcile Worksheet"/>
      <sheetName val="Supporting Documents &gt;&gt;"/>
      <sheetName val="CF Q2 21 Hotel NOVOTEL+IBIS"/>
      <sheetName val="FS Conso"/>
      <sheetName val="Eliminate"/>
      <sheetName val="NTFS discon"/>
      <sheetName val="AR 2021 June"/>
      <sheetName val="Revaluation AP "/>
      <sheetName val="BR CH C1-Balance "/>
      <sheetName val="RB (ID) TB Q2 21"/>
      <sheetName val="RB (MID) WS Q2 21"/>
      <sheetName val="RBVN TB"/>
      <sheetName val="TB RB Q2'2021"/>
      <sheetName val="TB PFC Q2'2021"/>
      <sheetName val="TB TFF Q2'2021"/>
      <sheetName val="TB BO Q2'2021"/>
      <sheetName val="TB Novotel Q2 21"/>
      <sheetName val="TB IBIS Q2'21 "/>
      <sheetName val="EN 2-4"/>
      <sheetName val="E5"/>
      <sheetName val="NFS - ROU"/>
      <sheetName val="NFS - Inventory"/>
      <sheetName val="NFS - AR"/>
      <sheetName val="NFS - PPE, Intangible"/>
      <sheetName val="ลดค่าเช่า"/>
      <sheetName val="Disposal IBIS"/>
      <sheetName val="Disposal Novotel "/>
      <sheetName val="NFS - Employee Benefit"/>
      <sheetName val="NFS - Tax"/>
      <sheetName val="11820200 Other AR "/>
      <sheetName val="สรุปดอกเบี้ยรับ"/>
      <sheetName val="รายได้ค่าเช่า 2021"/>
      <sheetName val="Exp.ฉะเชิงเทรา2021"/>
      <sheetName val="Write-off Asset 2021"/>
      <sheetName val="Non-Cash item &gt;&gt;"/>
      <sheetName val="Outgoing Bank Q2.2021"/>
      <sheetName val="AP Q2.2021"/>
      <sheetName val="TFF 11401213"/>
      <sheetName val="เจ้าหนี้ Asset ค้าง PFC 06.21"/>
      <sheetName val="เจ้าหนี้ Asset ค้าง ibis 06.21"/>
    </sheetNames>
    <sheetDataSet>
      <sheetData sheetId="0"/>
      <sheetData sheetId="1">
        <row r="35">
          <cell r="AC35">
            <v>254520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M134"/>
  <sheetViews>
    <sheetView topLeftCell="A32" zoomScaleNormal="100" zoomScaleSheetLayoutView="96" workbookViewId="0">
      <selection activeCell="D43" sqref="D43"/>
    </sheetView>
  </sheetViews>
  <sheetFormatPr defaultColWidth="10.28515625" defaultRowHeight="20.100000000000001" customHeight="1"/>
  <cols>
    <col min="1" max="3" width="1.7109375" style="2" customWidth="1"/>
    <col min="4" max="4" width="27.28515625" style="2" customWidth="1"/>
    <col min="5" max="5" width="7.7109375" style="201" customWidth="1"/>
    <col min="6" max="6" width="0.5703125" style="2" customWidth="1"/>
    <col min="7" max="7" width="13.7109375" style="3" customWidth="1"/>
    <col min="8" max="8" width="0.5703125" style="4" customWidth="1"/>
    <col min="9" max="9" width="12.42578125" style="3" customWidth="1"/>
    <col min="10" max="10" width="0.5703125" style="2" customWidth="1"/>
    <col min="11" max="11" width="13.7109375" style="3" customWidth="1"/>
    <col min="12" max="12" width="0.5703125" style="4" customWidth="1"/>
    <col min="13" max="13" width="12.42578125" style="3" customWidth="1"/>
    <col min="14" max="16384" width="10.28515625" style="2"/>
  </cols>
  <sheetData>
    <row r="1" spans="1:13" ht="19.149999999999999" customHeight="1">
      <c r="A1" s="1" t="s">
        <v>102</v>
      </c>
      <c r="E1" s="2"/>
    </row>
    <row r="2" spans="1:13" ht="19.149999999999999" customHeight="1">
      <c r="A2" s="1" t="s">
        <v>0</v>
      </c>
      <c r="E2" s="2"/>
    </row>
    <row r="3" spans="1:13" s="8" customFormat="1" ht="19.149999999999999" customHeight="1">
      <c r="A3" s="297" t="s">
        <v>175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18.600000000000001" customHeight="1">
      <c r="A4" s="20"/>
      <c r="E4" s="311"/>
      <c r="G4" s="10"/>
      <c r="I4" s="10"/>
      <c r="K4" s="10"/>
      <c r="M4" s="10"/>
    </row>
    <row r="5" spans="1:13" s="8" customFormat="1" ht="18.600000000000001" customHeight="1">
      <c r="G5" s="347" t="s">
        <v>53</v>
      </c>
      <c r="H5" s="347"/>
      <c r="I5" s="347"/>
      <c r="J5" s="207"/>
      <c r="K5" s="347" t="s">
        <v>66</v>
      </c>
      <c r="L5" s="347"/>
      <c r="M5" s="347"/>
    </row>
    <row r="6" spans="1:13" s="8" customFormat="1" ht="18.600000000000001" customHeight="1">
      <c r="G6" s="14" t="s">
        <v>54</v>
      </c>
      <c r="H6" s="209"/>
      <c r="I6" s="14" t="s">
        <v>131</v>
      </c>
      <c r="J6" s="207"/>
      <c r="K6" s="14" t="s">
        <v>54</v>
      </c>
      <c r="L6" s="209"/>
      <c r="M6" s="14" t="s">
        <v>131</v>
      </c>
    </row>
    <row r="7" spans="1:13" s="8" customFormat="1" ht="18.600000000000001" customHeight="1">
      <c r="G7" s="295" t="s">
        <v>174</v>
      </c>
      <c r="H7" s="296"/>
      <c r="I7" s="295" t="s">
        <v>37</v>
      </c>
      <c r="J7" s="67"/>
      <c r="K7" s="295" t="s">
        <v>174</v>
      </c>
      <c r="L7" s="14"/>
      <c r="M7" s="14" t="s">
        <v>37</v>
      </c>
    </row>
    <row r="8" spans="1:13" ht="18.600000000000001" customHeight="1">
      <c r="A8" s="12"/>
      <c r="E8" s="131"/>
      <c r="F8" s="13"/>
      <c r="G8" s="14" t="s">
        <v>143</v>
      </c>
      <c r="H8" s="15"/>
      <c r="I8" s="14" t="s">
        <v>121</v>
      </c>
      <c r="J8" s="13"/>
      <c r="K8" s="14" t="s">
        <v>143</v>
      </c>
      <c r="L8" s="15"/>
      <c r="M8" s="14" t="s">
        <v>121</v>
      </c>
    </row>
    <row r="9" spans="1:13" ht="18.600000000000001" customHeight="1">
      <c r="A9" s="12"/>
      <c r="E9" s="132" t="s">
        <v>1</v>
      </c>
      <c r="F9" s="1"/>
      <c r="G9" s="16" t="s">
        <v>2</v>
      </c>
      <c r="H9" s="17"/>
      <c r="I9" s="16" t="s">
        <v>2</v>
      </c>
      <c r="J9" s="1"/>
      <c r="K9" s="16" t="s">
        <v>2</v>
      </c>
      <c r="L9" s="17"/>
      <c r="M9" s="16" t="s">
        <v>2</v>
      </c>
    </row>
    <row r="10" spans="1:13" s="211" customFormat="1" ht="6" customHeight="1">
      <c r="A10" s="214"/>
      <c r="E10" s="212"/>
      <c r="F10" s="213"/>
      <c r="G10" s="231"/>
      <c r="H10" s="17"/>
      <c r="I10" s="14"/>
      <c r="J10" s="1"/>
      <c r="K10" s="231"/>
      <c r="L10" s="17"/>
      <c r="M10" s="14"/>
    </row>
    <row r="11" spans="1:13" s="211" customFormat="1" ht="18.600000000000001" customHeight="1">
      <c r="A11" s="210" t="s">
        <v>3</v>
      </c>
      <c r="E11" s="212"/>
      <c r="F11" s="213"/>
      <c r="G11" s="231"/>
      <c r="H11" s="17"/>
      <c r="I11" s="14"/>
      <c r="J11" s="1"/>
      <c r="K11" s="231"/>
      <c r="L11" s="17"/>
      <c r="M11" s="14"/>
    </row>
    <row r="12" spans="1:13" s="211" customFormat="1" ht="6" customHeight="1">
      <c r="A12" s="214"/>
      <c r="E12" s="212"/>
      <c r="F12" s="213"/>
      <c r="G12" s="231"/>
      <c r="H12" s="17"/>
      <c r="I12" s="14"/>
      <c r="J12" s="1"/>
      <c r="K12" s="231"/>
      <c r="L12" s="17"/>
      <c r="M12" s="14"/>
    </row>
    <row r="13" spans="1:13" s="211" customFormat="1" ht="18.600000000000001" customHeight="1">
      <c r="A13" s="210" t="s">
        <v>4</v>
      </c>
      <c r="E13" s="215"/>
      <c r="G13" s="232"/>
      <c r="H13" s="4"/>
      <c r="I13" s="3"/>
      <c r="J13" s="2"/>
      <c r="K13" s="232"/>
      <c r="L13" s="4"/>
      <c r="M13" s="3"/>
    </row>
    <row r="14" spans="1:13" s="211" customFormat="1" ht="6" customHeight="1">
      <c r="A14" s="210"/>
      <c r="E14" s="215"/>
      <c r="G14" s="232"/>
      <c r="H14" s="4"/>
      <c r="I14" s="3"/>
      <c r="J14" s="2"/>
      <c r="K14" s="232"/>
      <c r="L14" s="4"/>
      <c r="M14" s="3"/>
    </row>
    <row r="15" spans="1:13" s="211" customFormat="1" ht="18.600000000000001" customHeight="1">
      <c r="A15" s="216" t="s">
        <v>5</v>
      </c>
      <c r="E15" s="217"/>
      <c r="G15" s="232">
        <v>700824238</v>
      </c>
      <c r="H15" s="4"/>
      <c r="I15" s="3">
        <v>613654534</v>
      </c>
      <c r="J15" s="4"/>
      <c r="K15" s="232">
        <v>386095620</v>
      </c>
      <c r="L15" s="11"/>
      <c r="M15" s="3">
        <v>415523283</v>
      </c>
    </row>
    <row r="16" spans="1:13" s="211" customFormat="1" ht="18.600000000000001" customHeight="1">
      <c r="A16" s="211" t="s">
        <v>147</v>
      </c>
      <c r="E16" s="217"/>
      <c r="G16" s="232"/>
      <c r="H16" s="4"/>
      <c r="I16" s="3"/>
      <c r="J16" s="4"/>
      <c r="K16" s="232"/>
      <c r="L16" s="2"/>
      <c r="M16" s="3"/>
    </row>
    <row r="17" spans="1:13" s="211" customFormat="1" ht="18.600000000000001" customHeight="1">
      <c r="B17" s="211" t="s">
        <v>148</v>
      </c>
      <c r="E17" s="217"/>
      <c r="G17" s="232">
        <v>400103341</v>
      </c>
      <c r="H17" s="4"/>
      <c r="I17" s="3">
        <v>400103341</v>
      </c>
      <c r="J17" s="4"/>
      <c r="K17" s="232">
        <v>400000000</v>
      </c>
      <c r="L17" s="2"/>
      <c r="M17" s="3">
        <v>400000000</v>
      </c>
    </row>
    <row r="18" spans="1:13" s="211" customFormat="1" ht="18.600000000000001" customHeight="1">
      <c r="A18" s="218" t="s">
        <v>6</v>
      </c>
      <c r="E18" s="217">
        <v>8</v>
      </c>
      <c r="G18" s="232">
        <v>823514185</v>
      </c>
      <c r="H18" s="4"/>
      <c r="I18" s="3">
        <v>841660045</v>
      </c>
      <c r="J18" s="4"/>
      <c r="K18" s="232">
        <v>752441863</v>
      </c>
      <c r="L18" s="11"/>
      <c r="M18" s="3">
        <v>753528893</v>
      </c>
    </row>
    <row r="19" spans="1:13" s="211" customFormat="1" ht="18.600000000000001" customHeight="1">
      <c r="A19" s="218" t="s">
        <v>139</v>
      </c>
      <c r="E19" s="217">
        <v>19</v>
      </c>
      <c r="G19" s="232">
        <v>0</v>
      </c>
      <c r="H19" s="4"/>
      <c r="I19" s="3">
        <v>0</v>
      </c>
      <c r="J19" s="4"/>
      <c r="K19" s="232">
        <v>9500395</v>
      </c>
      <c r="L19" s="11"/>
      <c r="M19" s="3">
        <v>5943496</v>
      </c>
    </row>
    <row r="20" spans="1:13" s="211" customFormat="1" ht="18.600000000000001" customHeight="1">
      <c r="A20" s="216" t="s">
        <v>149</v>
      </c>
      <c r="E20" s="217"/>
      <c r="G20" s="232"/>
      <c r="H20" s="4"/>
      <c r="I20" s="3"/>
      <c r="J20" s="4"/>
      <c r="K20" s="232"/>
      <c r="L20" s="11"/>
      <c r="M20" s="3"/>
    </row>
    <row r="21" spans="1:13" s="211" customFormat="1" ht="18.600000000000001" customHeight="1">
      <c r="A21" s="216"/>
      <c r="B21" s="211" t="s">
        <v>202</v>
      </c>
      <c r="E21" s="217">
        <v>19</v>
      </c>
      <c r="G21" s="232">
        <v>0</v>
      </c>
      <c r="H21" s="4"/>
      <c r="I21" s="3">
        <v>0</v>
      </c>
      <c r="J21" s="4"/>
      <c r="K21" s="232">
        <v>25780519</v>
      </c>
      <c r="L21" s="2"/>
      <c r="M21" s="3">
        <v>87844476</v>
      </c>
    </row>
    <row r="22" spans="1:13" s="211" customFormat="1" ht="18.600000000000001" customHeight="1">
      <c r="A22" s="9" t="s">
        <v>34</v>
      </c>
      <c r="B22" s="2"/>
      <c r="C22" s="2"/>
      <c r="D22" s="2"/>
      <c r="E22" s="312">
        <v>9</v>
      </c>
      <c r="G22" s="232">
        <v>897469888</v>
      </c>
      <c r="H22" s="4"/>
      <c r="I22" s="3">
        <v>756986522</v>
      </c>
      <c r="J22" s="4"/>
      <c r="K22" s="232">
        <v>551912465</v>
      </c>
      <c r="L22" s="11"/>
      <c r="M22" s="3">
        <v>449224044</v>
      </c>
    </row>
    <row r="23" spans="1:13" s="211" customFormat="1" ht="18.600000000000001" customHeight="1">
      <c r="A23" s="313" t="s">
        <v>7</v>
      </c>
      <c r="B23" s="2"/>
      <c r="C23" s="2"/>
      <c r="D23" s="2"/>
      <c r="E23" s="309"/>
      <c r="G23" s="233">
        <v>15930964</v>
      </c>
      <c r="H23" s="19"/>
      <c r="I23" s="6">
        <v>15179023</v>
      </c>
      <c r="J23" s="19"/>
      <c r="K23" s="233">
        <v>1355725</v>
      </c>
      <c r="L23" s="306"/>
      <c r="M23" s="6">
        <v>1423829</v>
      </c>
    </row>
    <row r="24" spans="1:13" s="211" customFormat="1" ht="6" customHeight="1">
      <c r="A24" s="12"/>
      <c r="B24" s="2"/>
      <c r="C24" s="2"/>
      <c r="D24" s="2"/>
      <c r="E24" s="314"/>
      <c r="F24" s="213"/>
      <c r="G24" s="231"/>
      <c r="H24" s="17"/>
      <c r="I24" s="14"/>
      <c r="J24" s="17"/>
      <c r="K24" s="231"/>
      <c r="L24" s="1"/>
      <c r="M24" s="14"/>
    </row>
    <row r="25" spans="1:13" s="211" customFormat="1" ht="18.600000000000001" customHeight="1">
      <c r="A25" s="20" t="s">
        <v>8</v>
      </c>
      <c r="B25" s="2"/>
      <c r="C25" s="2"/>
      <c r="D25" s="2"/>
      <c r="E25" s="309"/>
      <c r="G25" s="233">
        <f>SUM(G15:G23)</f>
        <v>2837842616</v>
      </c>
      <c r="H25" s="4"/>
      <c r="I25" s="6">
        <f>SUM(I15:I23)</f>
        <v>2627583465</v>
      </c>
      <c r="J25" s="4"/>
      <c r="K25" s="233">
        <f>SUM(K15:K23)</f>
        <v>2127086587</v>
      </c>
      <c r="L25" s="2"/>
      <c r="M25" s="6">
        <f>SUM(M15:M23)</f>
        <v>2113488021</v>
      </c>
    </row>
    <row r="26" spans="1:13" s="211" customFormat="1" ht="9.75" customHeight="1">
      <c r="A26" s="220"/>
      <c r="E26" s="221"/>
      <c r="F26" s="222"/>
      <c r="G26" s="232"/>
      <c r="H26" s="223"/>
      <c r="I26" s="3"/>
      <c r="J26" s="223"/>
      <c r="K26" s="232"/>
      <c r="L26" s="224"/>
      <c r="M26" s="3"/>
    </row>
    <row r="27" spans="1:13" s="211" customFormat="1" ht="18.600000000000001" customHeight="1">
      <c r="A27" s="210" t="s">
        <v>9</v>
      </c>
      <c r="E27" s="221"/>
      <c r="F27" s="222"/>
      <c r="G27" s="232"/>
      <c r="H27" s="223"/>
      <c r="I27" s="3"/>
      <c r="J27" s="223"/>
      <c r="K27" s="232"/>
      <c r="L27" s="224"/>
      <c r="M27" s="3"/>
    </row>
    <row r="28" spans="1:13" s="211" customFormat="1" ht="6" customHeight="1">
      <c r="A28" s="210"/>
      <c r="E28" s="221"/>
      <c r="F28" s="222"/>
      <c r="G28" s="232"/>
      <c r="H28" s="223"/>
      <c r="I28" s="3"/>
      <c r="J28" s="223"/>
      <c r="K28" s="232"/>
      <c r="L28" s="224"/>
      <c r="M28" s="3"/>
    </row>
    <row r="29" spans="1:13" s="211" customFormat="1" ht="18.600000000000001" customHeight="1">
      <c r="A29" s="218" t="s">
        <v>83</v>
      </c>
      <c r="E29" s="221"/>
      <c r="F29" s="222"/>
      <c r="G29" s="232">
        <v>3159700</v>
      </c>
      <c r="H29" s="223"/>
      <c r="I29" s="3">
        <v>3159700</v>
      </c>
      <c r="J29" s="223"/>
      <c r="K29" s="232">
        <v>0</v>
      </c>
      <c r="L29" s="224"/>
      <c r="M29" s="3">
        <v>0</v>
      </c>
    </row>
    <row r="30" spans="1:13" s="211" customFormat="1" ht="18.600000000000001" customHeight="1">
      <c r="A30" s="218" t="s">
        <v>35</v>
      </c>
      <c r="E30" s="225">
        <v>10</v>
      </c>
      <c r="G30" s="232">
        <v>0</v>
      </c>
      <c r="H30" s="4"/>
      <c r="I30" s="3">
        <v>0</v>
      </c>
      <c r="J30" s="4"/>
      <c r="K30" s="232">
        <v>810767964</v>
      </c>
      <c r="L30" s="11"/>
      <c r="M30" s="3">
        <v>758113624</v>
      </c>
    </row>
    <row r="31" spans="1:13" s="211" customFormat="1" ht="18.600000000000001" customHeight="1">
      <c r="A31" s="216" t="s">
        <v>55</v>
      </c>
      <c r="E31" s="217">
        <v>19</v>
      </c>
      <c r="G31" s="232">
        <v>0</v>
      </c>
      <c r="H31" s="4"/>
      <c r="I31" s="3">
        <v>0</v>
      </c>
      <c r="J31" s="4"/>
      <c r="K31" s="232">
        <v>85656175</v>
      </c>
      <c r="L31" s="11"/>
      <c r="M31" s="3">
        <v>272003387</v>
      </c>
    </row>
    <row r="32" spans="1:13" s="211" customFormat="1" ht="18.600000000000001" customHeight="1">
      <c r="A32" s="218" t="s">
        <v>103</v>
      </c>
      <c r="E32" s="225">
        <v>11</v>
      </c>
      <c r="G32" s="232">
        <v>67126009</v>
      </c>
      <c r="H32" s="4"/>
      <c r="I32" s="3">
        <v>67126009</v>
      </c>
      <c r="J32" s="4"/>
      <c r="K32" s="232">
        <v>97902971</v>
      </c>
      <c r="L32" s="11"/>
      <c r="M32" s="3">
        <v>100102036</v>
      </c>
    </row>
    <row r="33" spans="1:13" s="211" customFormat="1" ht="18.600000000000001" customHeight="1">
      <c r="A33" s="218" t="s">
        <v>140</v>
      </c>
      <c r="E33" s="225">
        <v>12</v>
      </c>
      <c r="G33" s="232">
        <v>1372228157</v>
      </c>
      <c r="H33" s="4"/>
      <c r="I33" s="3">
        <v>1377783207</v>
      </c>
      <c r="J33" s="4"/>
      <c r="K33" s="232">
        <v>864748477</v>
      </c>
      <c r="L33" s="11"/>
      <c r="M33" s="3">
        <v>844041143</v>
      </c>
    </row>
    <row r="34" spans="1:13" s="211" customFormat="1" ht="18.600000000000001" customHeight="1">
      <c r="A34" s="218" t="s">
        <v>124</v>
      </c>
      <c r="E34" s="225">
        <v>13</v>
      </c>
      <c r="G34" s="232">
        <v>305901165</v>
      </c>
      <c r="H34" s="4"/>
      <c r="I34" s="3">
        <v>751396243</v>
      </c>
      <c r="J34" s="4"/>
      <c r="K34" s="232">
        <v>228053020</v>
      </c>
      <c r="L34" s="11"/>
      <c r="M34" s="3">
        <v>233922700</v>
      </c>
    </row>
    <row r="35" spans="1:13" s="211" customFormat="1" ht="18.600000000000001" customHeight="1">
      <c r="A35" s="218" t="s">
        <v>67</v>
      </c>
      <c r="E35" s="225">
        <v>12</v>
      </c>
      <c r="G35" s="232">
        <v>4314553</v>
      </c>
      <c r="H35" s="4"/>
      <c r="I35" s="3">
        <v>4473745</v>
      </c>
      <c r="J35" s="4"/>
      <c r="K35" s="232">
        <v>3800239</v>
      </c>
      <c r="L35" s="11"/>
      <c r="M35" s="3">
        <v>2088456</v>
      </c>
    </row>
    <row r="36" spans="1:13" s="211" customFormat="1" ht="18.600000000000001" customHeight="1">
      <c r="A36" s="218" t="s">
        <v>94</v>
      </c>
      <c r="E36" s="225"/>
      <c r="G36" s="232">
        <v>43578513</v>
      </c>
      <c r="H36" s="4"/>
      <c r="I36" s="3">
        <v>34375144</v>
      </c>
      <c r="J36" s="4"/>
      <c r="K36" s="232">
        <v>22540161</v>
      </c>
      <c r="L36" s="11"/>
      <c r="M36" s="3">
        <v>17912280</v>
      </c>
    </row>
    <row r="37" spans="1:13" s="211" customFormat="1" ht="18.600000000000001" customHeight="1">
      <c r="A37" s="218" t="s">
        <v>10</v>
      </c>
      <c r="E37" s="225"/>
      <c r="G37" s="233">
        <v>15828720</v>
      </c>
      <c r="H37" s="7"/>
      <c r="I37" s="6">
        <v>17497489</v>
      </c>
      <c r="J37" s="4"/>
      <c r="K37" s="233">
        <v>8536715</v>
      </c>
      <c r="L37" s="11"/>
      <c r="M37" s="6">
        <v>8508433</v>
      </c>
    </row>
    <row r="38" spans="1:13" s="211" customFormat="1" ht="6" customHeight="1">
      <c r="A38" s="214"/>
      <c r="E38" s="212"/>
      <c r="F38" s="213"/>
      <c r="G38" s="231"/>
      <c r="H38" s="17"/>
      <c r="I38" s="14"/>
      <c r="J38" s="17"/>
      <c r="K38" s="231"/>
      <c r="L38" s="1"/>
      <c r="M38" s="14"/>
    </row>
    <row r="39" spans="1:13" s="211" customFormat="1" ht="18.600000000000001" customHeight="1">
      <c r="A39" s="219" t="s">
        <v>11</v>
      </c>
      <c r="E39" s="215"/>
      <c r="G39" s="233">
        <f>SUM(G29:G37)</f>
        <v>1812136817</v>
      </c>
      <c r="H39" s="4"/>
      <c r="I39" s="6">
        <f>SUM(I29:I37)</f>
        <v>2255811537</v>
      </c>
      <c r="J39" s="4"/>
      <c r="K39" s="233">
        <f>SUM(K29:K37)</f>
        <v>2122005722</v>
      </c>
      <c r="L39" s="2"/>
      <c r="M39" s="6">
        <f>SUM(M29:M37)</f>
        <v>2236692059</v>
      </c>
    </row>
    <row r="40" spans="1:13" s="211" customFormat="1" ht="6" customHeight="1">
      <c r="A40" s="219"/>
      <c r="E40" s="215"/>
      <c r="G40" s="232"/>
      <c r="H40" s="4"/>
      <c r="I40" s="3"/>
      <c r="J40" s="4"/>
      <c r="K40" s="232"/>
      <c r="L40" s="2"/>
      <c r="M40" s="3"/>
    </row>
    <row r="41" spans="1:13" s="211" customFormat="1" ht="18.600000000000001" customHeight="1" thickBot="1">
      <c r="A41" s="219" t="s">
        <v>12</v>
      </c>
      <c r="E41" s="215"/>
      <c r="G41" s="234">
        <f>G25+G39</f>
        <v>4649979433</v>
      </c>
      <c r="H41" s="4"/>
      <c r="I41" s="226">
        <f>I25+I39</f>
        <v>4883395002</v>
      </c>
      <c r="J41" s="4"/>
      <c r="K41" s="234">
        <f>K25+K39</f>
        <v>4249092309</v>
      </c>
      <c r="L41" s="2"/>
      <c r="M41" s="226">
        <f>M25+M39</f>
        <v>4350180080</v>
      </c>
    </row>
    <row r="42" spans="1:13" ht="15" customHeight="1" thickTop="1">
      <c r="A42" s="20"/>
      <c r="E42" s="238"/>
      <c r="G42" s="10"/>
      <c r="I42" s="10"/>
      <c r="K42" s="10"/>
      <c r="M42" s="10"/>
    </row>
    <row r="43" spans="1:13" ht="15" customHeight="1">
      <c r="A43" s="20"/>
      <c r="E43" s="325"/>
      <c r="G43" s="10"/>
      <c r="I43" s="10"/>
      <c r="K43" s="10"/>
      <c r="M43" s="10"/>
    </row>
    <row r="44" spans="1:13" ht="15" customHeight="1">
      <c r="A44" s="20"/>
      <c r="E44" s="327"/>
      <c r="G44" s="10"/>
      <c r="I44" s="10"/>
      <c r="K44" s="10"/>
      <c r="M44" s="10"/>
    </row>
    <row r="45" spans="1:13" ht="14.25" customHeight="1">
      <c r="A45" s="20"/>
      <c r="E45" s="318"/>
      <c r="G45" s="10"/>
      <c r="I45" s="10"/>
      <c r="K45" s="10"/>
      <c r="M45" s="10"/>
    </row>
    <row r="46" spans="1:13" ht="18.600000000000001" customHeight="1">
      <c r="A46" s="348" t="s">
        <v>13</v>
      </c>
      <c r="B46" s="348"/>
      <c r="C46" s="348"/>
      <c r="D46" s="348"/>
      <c r="E46" s="348"/>
      <c r="F46" s="348"/>
      <c r="G46" s="348"/>
      <c r="H46" s="348"/>
      <c r="I46" s="348"/>
      <c r="J46" s="348"/>
      <c r="K46" s="348"/>
      <c r="L46" s="348"/>
      <c r="M46" s="348"/>
    </row>
    <row r="47" spans="1:13" ht="16.7" customHeight="1">
      <c r="A47" s="201"/>
      <c r="B47" s="201"/>
      <c r="C47" s="201"/>
      <c r="D47" s="201"/>
      <c r="F47" s="201"/>
      <c r="G47" s="201"/>
      <c r="H47" s="201"/>
      <c r="I47" s="201"/>
      <c r="J47" s="201"/>
      <c r="K47" s="201"/>
      <c r="L47" s="201"/>
      <c r="M47" s="201"/>
    </row>
    <row r="48" spans="1:13" ht="21.95" customHeight="1">
      <c r="A48" s="227" t="s">
        <v>68</v>
      </c>
      <c r="B48" s="5"/>
      <c r="C48" s="5"/>
      <c r="D48" s="5"/>
      <c r="E48" s="134"/>
      <c r="F48" s="5"/>
      <c r="G48" s="6"/>
      <c r="H48" s="7"/>
      <c r="I48" s="6"/>
      <c r="J48" s="5"/>
      <c r="K48" s="6"/>
      <c r="L48" s="7"/>
      <c r="M48" s="6"/>
    </row>
    <row r="49" spans="1:13" ht="21.75" customHeight="1">
      <c r="A49" s="1" t="str">
        <f>A1</f>
        <v>บริษัท อาร์ แอนด์ บี ฟู้ด ซัพพลาย จำกัด (มหาชน)</v>
      </c>
      <c r="E49" s="2"/>
    </row>
    <row r="50" spans="1:13" ht="21.75" customHeight="1">
      <c r="A50" s="20" t="s">
        <v>122</v>
      </c>
    </row>
    <row r="51" spans="1:13" s="8" customFormat="1" ht="21.75" customHeight="1">
      <c r="A51" s="22" t="str">
        <f>+A3</f>
        <v>ณ วันที่ 30 มิถุนายน พ.ศ. 2564</v>
      </c>
      <c r="B51" s="5"/>
      <c r="C51" s="5"/>
      <c r="D51" s="5"/>
      <c r="E51" s="134"/>
      <c r="F51" s="5"/>
      <c r="G51" s="6"/>
      <c r="H51" s="7"/>
      <c r="I51" s="6"/>
      <c r="J51" s="5"/>
      <c r="K51" s="6"/>
      <c r="L51" s="7"/>
      <c r="M51" s="6"/>
    </row>
    <row r="52" spans="1:13" s="8" customFormat="1" ht="21.75" customHeight="1">
      <c r="A52" s="23"/>
      <c r="E52" s="135"/>
      <c r="G52" s="10"/>
      <c r="H52" s="19"/>
      <c r="I52" s="10"/>
      <c r="K52" s="10"/>
      <c r="L52" s="19"/>
      <c r="M52" s="10"/>
    </row>
    <row r="53" spans="1:13" s="8" customFormat="1" ht="21.75" customHeight="1">
      <c r="G53" s="347" t="s">
        <v>53</v>
      </c>
      <c r="H53" s="347"/>
      <c r="I53" s="347"/>
      <c r="J53" s="207"/>
      <c r="K53" s="347" t="s">
        <v>66</v>
      </c>
      <c r="L53" s="347"/>
      <c r="M53" s="347"/>
    </row>
    <row r="54" spans="1:13" s="8" customFormat="1" ht="21.75" customHeight="1">
      <c r="G54" s="208" t="s">
        <v>54</v>
      </c>
      <c r="H54" s="209"/>
      <c r="I54" s="14" t="s">
        <v>131</v>
      </c>
      <c r="J54" s="207"/>
      <c r="K54" s="208" t="s">
        <v>54</v>
      </c>
      <c r="L54" s="209"/>
      <c r="M54" s="14" t="s">
        <v>131</v>
      </c>
    </row>
    <row r="55" spans="1:13" s="8" customFormat="1" ht="21.75" customHeight="1">
      <c r="G55" s="295" t="s">
        <v>174</v>
      </c>
      <c r="H55" s="296"/>
      <c r="I55" s="295" t="s">
        <v>37</v>
      </c>
      <c r="J55" s="67"/>
      <c r="K55" s="295" t="s">
        <v>174</v>
      </c>
      <c r="L55" s="14"/>
      <c r="M55" s="14" t="s">
        <v>37</v>
      </c>
    </row>
    <row r="56" spans="1:13" ht="21.75" customHeight="1">
      <c r="A56" s="12"/>
      <c r="E56" s="131"/>
      <c r="F56" s="13"/>
      <c r="G56" s="14" t="s">
        <v>143</v>
      </c>
      <c r="H56" s="15"/>
      <c r="I56" s="14" t="s">
        <v>121</v>
      </c>
      <c r="J56" s="13"/>
      <c r="K56" s="14" t="s">
        <v>143</v>
      </c>
      <c r="L56" s="15"/>
      <c r="M56" s="14" t="s">
        <v>121</v>
      </c>
    </row>
    <row r="57" spans="1:13" ht="21.75" customHeight="1">
      <c r="A57" s="12"/>
      <c r="E57" s="132" t="s">
        <v>1</v>
      </c>
      <c r="F57" s="1"/>
      <c r="G57" s="16" t="s">
        <v>2</v>
      </c>
      <c r="H57" s="17"/>
      <c r="I57" s="16" t="s">
        <v>2</v>
      </c>
      <c r="J57" s="1"/>
      <c r="K57" s="16" t="s">
        <v>2</v>
      </c>
      <c r="L57" s="17"/>
      <c r="M57" s="16" t="s">
        <v>2</v>
      </c>
    </row>
    <row r="58" spans="1:13" ht="8.1" customHeight="1">
      <c r="A58" s="12"/>
      <c r="E58" s="133"/>
      <c r="F58" s="1"/>
      <c r="G58" s="235"/>
      <c r="H58" s="17"/>
      <c r="I58" s="18"/>
      <c r="J58" s="1"/>
      <c r="K58" s="235"/>
      <c r="L58" s="17"/>
      <c r="M58" s="18"/>
    </row>
    <row r="59" spans="1:13" s="211" customFormat="1" ht="21.75" customHeight="1">
      <c r="A59" s="210" t="s">
        <v>69</v>
      </c>
      <c r="E59" s="212"/>
      <c r="F59" s="213"/>
      <c r="G59" s="231"/>
      <c r="H59" s="17"/>
      <c r="I59" s="14"/>
      <c r="J59" s="1"/>
      <c r="K59" s="231"/>
      <c r="L59" s="17"/>
      <c r="M59" s="14"/>
    </row>
    <row r="60" spans="1:13" s="211" customFormat="1" ht="8.1" customHeight="1">
      <c r="A60" s="210"/>
      <c r="E60" s="212"/>
      <c r="F60" s="213"/>
      <c r="G60" s="231"/>
      <c r="H60" s="17"/>
      <c r="I60" s="14"/>
      <c r="J60" s="1"/>
      <c r="K60" s="231"/>
      <c r="L60" s="17"/>
      <c r="M60" s="14"/>
    </row>
    <row r="61" spans="1:13" s="211" customFormat="1" ht="21.75" customHeight="1">
      <c r="A61" s="210" t="s">
        <v>14</v>
      </c>
      <c r="E61" s="215"/>
      <c r="G61" s="232"/>
      <c r="H61" s="4"/>
      <c r="I61" s="3"/>
      <c r="J61" s="2"/>
      <c r="K61" s="232"/>
      <c r="L61" s="4"/>
      <c r="M61" s="3"/>
    </row>
    <row r="62" spans="1:13" s="211" customFormat="1" ht="8.1" customHeight="1">
      <c r="A62" s="210"/>
      <c r="E62" s="215"/>
      <c r="G62" s="232"/>
      <c r="H62" s="4"/>
      <c r="I62" s="3"/>
      <c r="J62" s="2"/>
      <c r="K62" s="232"/>
      <c r="L62" s="4"/>
      <c r="M62" s="3"/>
    </row>
    <row r="63" spans="1:13" s="211" customFormat="1" ht="21.75" customHeight="1">
      <c r="A63" s="218" t="s">
        <v>15</v>
      </c>
      <c r="E63" s="215">
        <v>14</v>
      </c>
      <c r="G63" s="232">
        <v>356088810</v>
      </c>
      <c r="H63" s="4"/>
      <c r="I63" s="3">
        <v>365997505</v>
      </c>
      <c r="J63" s="4"/>
      <c r="K63" s="232">
        <v>300578382</v>
      </c>
      <c r="L63" s="2"/>
      <c r="M63" s="3">
        <v>297744435</v>
      </c>
    </row>
    <row r="64" spans="1:13" s="211" customFormat="1" ht="21.75" customHeight="1">
      <c r="A64" s="218" t="s">
        <v>36</v>
      </c>
      <c r="E64" s="215"/>
      <c r="G64" s="232">
        <v>54612727</v>
      </c>
      <c r="H64" s="4"/>
      <c r="I64" s="3">
        <v>50248814</v>
      </c>
      <c r="J64" s="4"/>
      <c r="K64" s="232">
        <v>44333621</v>
      </c>
      <c r="L64" s="2"/>
      <c r="M64" s="3">
        <v>41414609</v>
      </c>
    </row>
    <row r="65" spans="1:13" s="211" customFormat="1" ht="21.75" customHeight="1">
      <c r="A65" s="218" t="s">
        <v>134</v>
      </c>
      <c r="E65" s="215"/>
      <c r="G65" s="232"/>
      <c r="H65" s="4"/>
      <c r="I65" s="3"/>
      <c r="J65" s="4"/>
      <c r="K65" s="232"/>
      <c r="L65" s="2"/>
      <c r="M65" s="3"/>
    </row>
    <row r="66" spans="1:13" s="211" customFormat="1" ht="21.75" customHeight="1">
      <c r="A66" s="218"/>
      <c r="B66" s="211" t="s">
        <v>133</v>
      </c>
      <c r="E66" s="215"/>
      <c r="G66" s="232">
        <v>11350284</v>
      </c>
      <c r="H66" s="4"/>
      <c r="I66" s="3">
        <v>10888551</v>
      </c>
      <c r="J66" s="4"/>
      <c r="K66" s="232">
        <v>4681840</v>
      </c>
      <c r="L66" s="2"/>
      <c r="M66" s="3">
        <v>3722655</v>
      </c>
    </row>
    <row r="67" spans="1:13" s="211" customFormat="1" ht="21.75" customHeight="1">
      <c r="A67" s="9" t="s">
        <v>16</v>
      </c>
      <c r="B67" s="2"/>
      <c r="C67" s="2"/>
      <c r="D67" s="2"/>
      <c r="E67" s="309"/>
      <c r="G67" s="233">
        <v>13528168</v>
      </c>
      <c r="H67" s="4"/>
      <c r="I67" s="6">
        <v>9501461</v>
      </c>
      <c r="J67" s="4"/>
      <c r="K67" s="233">
        <v>5707563</v>
      </c>
      <c r="L67" s="2"/>
      <c r="M67" s="6">
        <v>3356738</v>
      </c>
    </row>
    <row r="68" spans="1:13" s="211" customFormat="1" ht="8.1" customHeight="1">
      <c r="A68" s="12"/>
      <c r="B68" s="2"/>
      <c r="C68" s="2"/>
      <c r="D68" s="2"/>
      <c r="E68" s="314"/>
      <c r="F68" s="213"/>
      <c r="G68" s="231"/>
      <c r="H68" s="17"/>
      <c r="I68" s="14"/>
      <c r="J68" s="17"/>
      <c r="K68" s="231"/>
      <c r="L68" s="1"/>
      <c r="M68" s="14"/>
    </row>
    <row r="69" spans="1:13" s="211" customFormat="1" ht="21.75" customHeight="1">
      <c r="A69" s="20" t="s">
        <v>17</v>
      </c>
      <c r="B69" s="2"/>
      <c r="C69" s="2"/>
      <c r="D69" s="2"/>
      <c r="E69" s="309"/>
      <c r="G69" s="233">
        <f>SUM(G63:G67)</f>
        <v>435579989</v>
      </c>
      <c r="H69" s="4"/>
      <c r="I69" s="6">
        <f>SUM(I63:I67)</f>
        <v>436636331</v>
      </c>
      <c r="J69" s="4"/>
      <c r="K69" s="233">
        <f>SUM(K63:K67)</f>
        <v>355301406</v>
      </c>
      <c r="L69" s="2"/>
      <c r="M69" s="6">
        <f>SUM(M63:M67)</f>
        <v>346238437</v>
      </c>
    </row>
    <row r="70" spans="1:13" s="211" customFormat="1" ht="21.75" customHeight="1">
      <c r="A70" s="9"/>
      <c r="B70" s="2"/>
      <c r="C70" s="2"/>
      <c r="D70" s="2"/>
      <c r="E70" s="309"/>
      <c r="G70" s="232"/>
      <c r="H70" s="4"/>
      <c r="I70" s="3"/>
      <c r="J70" s="4"/>
      <c r="K70" s="232"/>
      <c r="L70" s="2"/>
      <c r="M70" s="3"/>
    </row>
    <row r="71" spans="1:13" s="211" customFormat="1" ht="21.75" customHeight="1">
      <c r="A71" s="210" t="s">
        <v>18</v>
      </c>
      <c r="E71" s="215"/>
      <c r="G71" s="232"/>
      <c r="H71" s="4"/>
      <c r="I71" s="3"/>
      <c r="J71" s="4"/>
      <c r="K71" s="232"/>
      <c r="L71" s="2"/>
      <c r="M71" s="3"/>
    </row>
    <row r="72" spans="1:13" s="211" customFormat="1" ht="8.1" customHeight="1">
      <c r="A72" s="220"/>
      <c r="E72" s="215"/>
      <c r="G72" s="232"/>
      <c r="H72" s="4"/>
      <c r="I72" s="3"/>
      <c r="J72" s="4"/>
      <c r="K72" s="232"/>
      <c r="L72" s="2"/>
      <c r="M72" s="3"/>
    </row>
    <row r="73" spans="1:13" s="211" customFormat="1" ht="21.75" customHeight="1">
      <c r="A73" s="218" t="s">
        <v>128</v>
      </c>
      <c r="E73" s="215"/>
      <c r="G73" s="232">
        <v>160938981</v>
      </c>
      <c r="H73" s="4"/>
      <c r="I73" s="3">
        <v>296120833</v>
      </c>
      <c r="J73" s="4"/>
      <c r="K73" s="232">
        <v>152152451</v>
      </c>
      <c r="L73" s="2"/>
      <c r="M73" s="3">
        <v>151677966</v>
      </c>
    </row>
    <row r="74" spans="1:13" s="211" customFormat="1" ht="21.75" customHeight="1">
      <c r="A74" s="211" t="s">
        <v>19</v>
      </c>
      <c r="E74" s="217">
        <v>15</v>
      </c>
      <c r="G74" s="233">
        <v>59225417</v>
      </c>
      <c r="H74" s="4"/>
      <c r="I74" s="6">
        <v>61825186</v>
      </c>
      <c r="J74" s="4"/>
      <c r="K74" s="233">
        <v>39252136</v>
      </c>
      <c r="L74" s="2"/>
      <c r="M74" s="6">
        <v>37959927</v>
      </c>
    </row>
    <row r="75" spans="1:13" s="211" customFormat="1" ht="8.1" customHeight="1">
      <c r="A75" s="214"/>
      <c r="E75" s="212"/>
      <c r="F75" s="213"/>
      <c r="G75" s="231"/>
      <c r="H75" s="17"/>
      <c r="I75" s="14"/>
      <c r="J75" s="17"/>
      <c r="K75" s="231"/>
      <c r="L75" s="1"/>
      <c r="M75" s="14"/>
    </row>
    <row r="76" spans="1:13" s="211" customFormat="1" ht="21.75" customHeight="1">
      <c r="A76" s="220" t="s">
        <v>20</v>
      </c>
      <c r="E76" s="215"/>
      <c r="G76" s="233">
        <f>SUM(G73:G74)</f>
        <v>220164398</v>
      </c>
      <c r="H76" s="4"/>
      <c r="I76" s="6">
        <f>SUM(I73:I74)</f>
        <v>357946019</v>
      </c>
      <c r="J76" s="4"/>
      <c r="K76" s="233">
        <f>SUM(K73:K74)</f>
        <v>191404587</v>
      </c>
      <c r="L76" s="2"/>
      <c r="M76" s="6">
        <f>SUM(M73:M74)</f>
        <v>189637893</v>
      </c>
    </row>
    <row r="77" spans="1:13" s="211" customFormat="1" ht="8.1" customHeight="1">
      <c r="A77" s="216"/>
      <c r="E77" s="215"/>
      <c r="G77" s="232"/>
      <c r="H77" s="4"/>
      <c r="I77" s="3"/>
      <c r="J77" s="4"/>
      <c r="K77" s="232"/>
      <c r="L77" s="2"/>
      <c r="M77" s="3"/>
    </row>
    <row r="78" spans="1:13" s="211" customFormat="1" ht="21.75" customHeight="1">
      <c r="A78" s="220" t="s">
        <v>21</v>
      </c>
      <c r="E78" s="215"/>
      <c r="G78" s="233">
        <f>G69+G76</f>
        <v>655744387</v>
      </c>
      <c r="H78" s="4"/>
      <c r="I78" s="6">
        <f>I69+I76</f>
        <v>794582350</v>
      </c>
      <c r="J78" s="4"/>
      <c r="K78" s="233">
        <f>K69+K76</f>
        <v>546705993</v>
      </c>
      <c r="L78" s="2"/>
      <c r="M78" s="6">
        <f>M69+M76</f>
        <v>535876330</v>
      </c>
    </row>
    <row r="79" spans="1:13" ht="21.75" customHeight="1">
      <c r="A79" s="21"/>
      <c r="G79" s="10"/>
      <c r="I79" s="10"/>
      <c r="K79" s="10"/>
      <c r="M79" s="10"/>
    </row>
    <row r="80" spans="1:13" ht="21.75" customHeight="1">
      <c r="A80" s="21"/>
      <c r="E80" s="238"/>
      <c r="G80" s="10"/>
      <c r="I80" s="10"/>
      <c r="K80" s="10"/>
      <c r="M80" s="10"/>
    </row>
    <row r="81" spans="1:13" ht="21.75" customHeight="1">
      <c r="A81" s="21"/>
      <c r="E81" s="238"/>
      <c r="G81" s="10"/>
      <c r="I81" s="10"/>
      <c r="K81" s="10"/>
      <c r="M81" s="10"/>
    </row>
    <row r="82" spans="1:13" ht="21.75" customHeight="1">
      <c r="A82" s="21"/>
      <c r="E82" s="238"/>
      <c r="G82" s="10"/>
      <c r="I82" s="10"/>
      <c r="K82" s="10"/>
      <c r="M82" s="10"/>
    </row>
    <row r="83" spans="1:13" ht="21.75" customHeight="1">
      <c r="A83" s="21"/>
      <c r="E83" s="318"/>
      <c r="G83" s="10"/>
      <c r="I83" s="10"/>
      <c r="K83" s="10"/>
      <c r="M83" s="10"/>
    </row>
    <row r="84" spans="1:13" ht="21.75" customHeight="1">
      <c r="A84" s="21"/>
      <c r="E84" s="327"/>
      <c r="G84" s="10"/>
      <c r="I84" s="10"/>
      <c r="K84" s="10"/>
      <c r="M84" s="10"/>
    </row>
    <row r="85" spans="1:13" ht="21.75" customHeight="1">
      <c r="A85" s="21"/>
      <c r="E85" s="327"/>
      <c r="G85" s="10"/>
      <c r="I85" s="10"/>
      <c r="K85" s="10"/>
      <c r="M85" s="10"/>
    </row>
    <row r="86" spans="1:13" ht="21.75" customHeight="1">
      <c r="A86" s="21"/>
      <c r="E86" s="327"/>
      <c r="G86" s="10"/>
      <c r="I86" s="10"/>
      <c r="K86" s="10"/>
      <c r="M86" s="10"/>
    </row>
    <row r="87" spans="1:13" ht="21" customHeight="1">
      <c r="A87" s="21"/>
      <c r="E87" s="293"/>
      <c r="G87" s="10"/>
      <c r="I87" s="10"/>
      <c r="K87" s="10"/>
      <c r="M87" s="10"/>
    </row>
    <row r="88" spans="1:13" ht="9" customHeight="1">
      <c r="A88" s="21"/>
      <c r="E88" s="238"/>
      <c r="G88" s="10"/>
      <c r="I88" s="10"/>
      <c r="K88" s="10"/>
      <c r="M88" s="10"/>
    </row>
    <row r="89" spans="1:13" ht="21.95" customHeight="1">
      <c r="A89" s="24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89" s="5"/>
      <c r="C89" s="5"/>
      <c r="D89" s="5"/>
      <c r="E89" s="134"/>
      <c r="F89" s="5"/>
      <c r="G89" s="6"/>
      <c r="H89" s="7"/>
      <c r="I89" s="6"/>
      <c r="J89" s="5"/>
      <c r="K89" s="6"/>
      <c r="L89" s="7"/>
      <c r="M89" s="6"/>
    </row>
    <row r="90" spans="1:13" ht="19.350000000000001" customHeight="1">
      <c r="A90" s="1" t="str">
        <f>A1</f>
        <v>บริษัท อาร์ แอนด์ บี ฟู้ด ซัพพลาย จำกัด (มหาชน)</v>
      </c>
      <c r="E90" s="2"/>
    </row>
    <row r="91" spans="1:13" ht="20.100000000000001" customHeight="1">
      <c r="A91" s="20" t="s">
        <v>122</v>
      </c>
      <c r="G91" s="10"/>
      <c r="I91" s="10"/>
      <c r="K91" s="10"/>
      <c r="M91" s="10"/>
    </row>
    <row r="92" spans="1:13" ht="20.100000000000001" customHeight="1">
      <c r="A92" s="22" t="str">
        <f>A51</f>
        <v>ณ วันที่ 30 มิถุนายน พ.ศ. 2564</v>
      </c>
      <c r="B92" s="5"/>
      <c r="C92" s="5"/>
      <c r="D92" s="5"/>
      <c r="E92" s="134"/>
      <c r="F92" s="5"/>
      <c r="G92" s="6"/>
      <c r="H92" s="7"/>
      <c r="I92" s="6"/>
      <c r="J92" s="5"/>
      <c r="K92" s="6"/>
      <c r="L92" s="7"/>
      <c r="M92" s="6"/>
    </row>
    <row r="93" spans="1:13" ht="20.100000000000001" customHeight="1">
      <c r="A93" s="25"/>
      <c r="B93" s="8"/>
      <c r="C93" s="8"/>
      <c r="D93" s="8"/>
      <c r="E93" s="135"/>
      <c r="F93" s="8"/>
      <c r="G93" s="10"/>
      <c r="H93" s="19"/>
      <c r="I93" s="10"/>
      <c r="J93" s="8"/>
      <c r="K93" s="10"/>
      <c r="L93" s="19"/>
      <c r="M93" s="10"/>
    </row>
    <row r="94" spans="1:13" ht="20.100000000000001" customHeight="1">
      <c r="A94" s="25"/>
      <c r="B94" s="8"/>
      <c r="C94" s="8"/>
      <c r="D94" s="8"/>
      <c r="E94" s="8"/>
      <c r="F94" s="8"/>
      <c r="G94" s="347" t="s">
        <v>53</v>
      </c>
      <c r="H94" s="347"/>
      <c r="I94" s="347"/>
      <c r="J94" s="207"/>
      <c r="K94" s="347" t="s">
        <v>66</v>
      </c>
      <c r="L94" s="347"/>
      <c r="M94" s="347"/>
    </row>
    <row r="95" spans="1:13" s="8" customFormat="1" ht="20.100000000000001" customHeight="1">
      <c r="G95" s="208" t="s">
        <v>54</v>
      </c>
      <c r="H95" s="209"/>
      <c r="I95" s="14" t="s">
        <v>131</v>
      </c>
      <c r="J95" s="207"/>
      <c r="K95" s="208" t="s">
        <v>54</v>
      </c>
      <c r="L95" s="209"/>
      <c r="M95" s="14" t="s">
        <v>131</v>
      </c>
    </row>
    <row r="96" spans="1:13" ht="20.100000000000001" customHeight="1">
      <c r="A96" s="25"/>
      <c r="B96" s="8"/>
      <c r="C96" s="8"/>
      <c r="D96" s="8"/>
      <c r="E96" s="8"/>
      <c r="F96" s="8"/>
      <c r="G96" s="295" t="s">
        <v>174</v>
      </c>
      <c r="H96" s="296"/>
      <c r="I96" s="295" t="s">
        <v>37</v>
      </c>
      <c r="J96" s="67"/>
      <c r="K96" s="295" t="s">
        <v>174</v>
      </c>
      <c r="L96" s="14"/>
      <c r="M96" s="14" t="s">
        <v>37</v>
      </c>
    </row>
    <row r="97" spans="1:13" ht="20.100000000000001" customHeight="1">
      <c r="A97" s="21"/>
      <c r="E97" s="131"/>
      <c r="F97" s="13"/>
      <c r="G97" s="14" t="s">
        <v>143</v>
      </c>
      <c r="H97" s="15"/>
      <c r="I97" s="14" t="s">
        <v>121</v>
      </c>
      <c r="J97" s="13"/>
      <c r="K97" s="14" t="s">
        <v>143</v>
      </c>
      <c r="L97" s="15"/>
      <c r="M97" s="14" t="s">
        <v>121</v>
      </c>
    </row>
    <row r="98" spans="1:13" ht="20.100000000000001" customHeight="1">
      <c r="A98" s="21"/>
      <c r="E98" s="131"/>
      <c r="F98" s="1"/>
      <c r="G98" s="16" t="s">
        <v>2</v>
      </c>
      <c r="H98" s="17"/>
      <c r="I98" s="16" t="s">
        <v>2</v>
      </c>
      <c r="J98" s="1"/>
      <c r="K98" s="16" t="s">
        <v>2</v>
      </c>
      <c r="L98" s="17"/>
      <c r="M98" s="16" t="s">
        <v>2</v>
      </c>
    </row>
    <row r="99" spans="1:13" ht="8.1" customHeight="1">
      <c r="A99" s="21"/>
      <c r="E99" s="133"/>
      <c r="F99" s="1"/>
      <c r="G99" s="235"/>
      <c r="H99" s="17"/>
      <c r="I99" s="18"/>
      <c r="J99" s="1"/>
      <c r="K99" s="235"/>
      <c r="L99" s="17"/>
      <c r="M99" s="18"/>
    </row>
    <row r="100" spans="1:13" s="211" customFormat="1" ht="20.100000000000001" customHeight="1">
      <c r="A100" s="210" t="s">
        <v>70</v>
      </c>
      <c r="E100" s="215"/>
      <c r="G100" s="232"/>
      <c r="H100" s="4"/>
      <c r="I100" s="3"/>
      <c r="J100" s="2"/>
      <c r="K100" s="232"/>
      <c r="L100" s="4"/>
      <c r="M100" s="3"/>
    </row>
    <row r="101" spans="1:13" s="211" customFormat="1" ht="8.1" customHeight="1">
      <c r="A101" s="220"/>
      <c r="E101" s="215"/>
      <c r="G101" s="232"/>
      <c r="H101" s="4"/>
      <c r="I101" s="3"/>
      <c r="J101" s="2"/>
      <c r="K101" s="232"/>
      <c r="L101" s="4"/>
      <c r="M101" s="3"/>
    </row>
    <row r="102" spans="1:13" s="211" customFormat="1" ht="20.100000000000001" customHeight="1">
      <c r="A102" s="216" t="s">
        <v>22</v>
      </c>
      <c r="E102" s="215"/>
      <c r="G102" s="232"/>
      <c r="H102" s="4"/>
      <c r="I102" s="3"/>
      <c r="J102" s="2"/>
      <c r="K102" s="232"/>
      <c r="L102" s="4"/>
      <c r="M102" s="3"/>
    </row>
    <row r="103" spans="1:13" s="211" customFormat="1" ht="20.100000000000001" customHeight="1">
      <c r="A103" s="216"/>
      <c r="B103" s="216" t="s">
        <v>23</v>
      </c>
      <c r="E103" s="215"/>
      <c r="G103" s="232"/>
      <c r="H103" s="4"/>
      <c r="I103" s="3"/>
      <c r="J103" s="2"/>
      <c r="K103" s="232"/>
      <c r="L103" s="4"/>
      <c r="M103" s="3"/>
    </row>
    <row r="104" spans="1:13" s="211" customFormat="1" ht="20.25" customHeight="1">
      <c r="A104" s="216"/>
      <c r="B104" s="216"/>
      <c r="C104" s="211" t="s">
        <v>141</v>
      </c>
      <c r="E104" s="215"/>
      <c r="G104" s="232"/>
      <c r="H104" s="4"/>
      <c r="I104" s="3"/>
      <c r="J104" s="2"/>
      <c r="K104" s="232"/>
      <c r="L104" s="4"/>
      <c r="M104" s="3"/>
    </row>
    <row r="105" spans="1:13" s="211" customFormat="1" ht="20.25" customHeight="1" thickBot="1">
      <c r="A105" s="216"/>
      <c r="B105" s="216"/>
      <c r="D105" s="211" t="s">
        <v>104</v>
      </c>
      <c r="E105" s="215"/>
      <c r="G105" s="234">
        <v>2000000000</v>
      </c>
      <c r="H105" s="4"/>
      <c r="I105" s="226">
        <v>2000000000</v>
      </c>
      <c r="J105" s="4"/>
      <c r="K105" s="234">
        <v>2000000000</v>
      </c>
      <c r="L105" s="2"/>
      <c r="M105" s="226">
        <v>2000000000</v>
      </c>
    </row>
    <row r="106" spans="1:13" s="211" customFormat="1" ht="8.1" customHeight="1" thickTop="1">
      <c r="B106" s="216"/>
      <c r="G106" s="232"/>
      <c r="H106" s="4"/>
      <c r="I106" s="3"/>
      <c r="J106" s="4"/>
      <c r="K106" s="232"/>
      <c r="L106" s="2"/>
      <c r="M106" s="3"/>
    </row>
    <row r="107" spans="1:13" s="211" customFormat="1" ht="20.100000000000001" customHeight="1">
      <c r="B107" s="216" t="s">
        <v>71</v>
      </c>
      <c r="E107" s="215"/>
      <c r="G107" s="236"/>
      <c r="H107" s="229"/>
      <c r="I107" s="228"/>
      <c r="J107" s="229"/>
      <c r="K107" s="236"/>
      <c r="L107" s="2"/>
      <c r="M107" s="228"/>
    </row>
    <row r="108" spans="1:13" s="211" customFormat="1" ht="20.100000000000001" customHeight="1">
      <c r="B108" s="216"/>
      <c r="C108" s="211" t="s">
        <v>141</v>
      </c>
      <c r="G108" s="232"/>
      <c r="H108" s="4"/>
      <c r="I108" s="3"/>
      <c r="J108" s="4"/>
      <c r="K108" s="232"/>
      <c r="L108" s="2"/>
      <c r="M108" s="3"/>
    </row>
    <row r="109" spans="1:13" s="211" customFormat="1" ht="20.100000000000001" customHeight="1">
      <c r="B109" s="216"/>
      <c r="D109" s="211" t="s">
        <v>105</v>
      </c>
      <c r="E109" s="215"/>
      <c r="G109" s="232">
        <v>2000000000</v>
      </c>
      <c r="H109" s="4"/>
      <c r="I109" s="3">
        <v>2000000000</v>
      </c>
      <c r="J109" s="4"/>
      <c r="K109" s="232">
        <v>2000000000</v>
      </c>
      <c r="L109" s="2"/>
      <c r="M109" s="3">
        <v>2000000000</v>
      </c>
    </row>
    <row r="110" spans="1:13" s="211" customFormat="1" ht="20.100000000000001" customHeight="1">
      <c r="A110" s="2" t="s">
        <v>84</v>
      </c>
      <c r="B110" s="313"/>
      <c r="C110" s="2"/>
      <c r="D110" s="2"/>
      <c r="E110" s="333"/>
      <c r="G110" s="232">
        <v>1248938736</v>
      </c>
      <c r="H110" s="4"/>
      <c r="I110" s="3">
        <v>1248938736</v>
      </c>
      <c r="J110" s="4"/>
      <c r="K110" s="232">
        <v>1248938736</v>
      </c>
      <c r="L110" s="2"/>
      <c r="M110" s="3">
        <v>1248938736</v>
      </c>
    </row>
    <row r="111" spans="1:13" s="211" customFormat="1" ht="20.100000000000001" customHeight="1">
      <c r="A111" s="2" t="s">
        <v>150</v>
      </c>
      <c r="B111" s="313"/>
      <c r="C111" s="2"/>
      <c r="D111" s="2"/>
      <c r="E111" s="333"/>
      <c r="G111" s="232"/>
      <c r="H111" s="4"/>
      <c r="I111" s="3"/>
      <c r="J111" s="4"/>
      <c r="K111" s="232"/>
      <c r="L111" s="2"/>
      <c r="M111" s="3"/>
    </row>
    <row r="112" spans="1:13" s="211" customFormat="1" ht="20.100000000000001" customHeight="1">
      <c r="A112" s="2"/>
      <c r="B112" s="313" t="s">
        <v>151</v>
      </c>
      <c r="C112" s="2"/>
      <c r="D112" s="2"/>
      <c r="E112" s="333"/>
      <c r="G112" s="232">
        <v>94712575</v>
      </c>
      <c r="H112" s="4"/>
      <c r="I112" s="3">
        <v>94712575</v>
      </c>
      <c r="J112" s="4"/>
      <c r="K112" s="232">
        <v>0</v>
      </c>
      <c r="L112" s="2"/>
      <c r="M112" s="3">
        <v>0</v>
      </c>
    </row>
    <row r="113" spans="1:13" s="211" customFormat="1" ht="20.100000000000001" customHeight="1">
      <c r="A113" s="218" t="s">
        <v>24</v>
      </c>
      <c r="E113" s="215"/>
      <c r="G113" s="232"/>
      <c r="H113" s="4"/>
      <c r="I113" s="3"/>
      <c r="J113" s="4"/>
      <c r="K113" s="232"/>
      <c r="L113" s="2"/>
      <c r="M113" s="3"/>
    </row>
    <row r="114" spans="1:13" s="211" customFormat="1" ht="20.100000000000001" customHeight="1">
      <c r="A114" s="218"/>
      <c r="B114" s="211" t="s">
        <v>106</v>
      </c>
      <c r="E114" s="215"/>
      <c r="G114" s="232"/>
      <c r="H114" s="4"/>
      <c r="I114" s="3"/>
      <c r="J114" s="4"/>
      <c r="K114" s="232"/>
      <c r="L114" s="2"/>
      <c r="M114" s="3"/>
    </row>
    <row r="115" spans="1:13" s="211" customFormat="1" ht="20.100000000000001" customHeight="1">
      <c r="A115" s="218"/>
      <c r="C115" s="211" t="s">
        <v>107</v>
      </c>
      <c r="E115" s="215"/>
      <c r="G115" s="232">
        <v>130650000</v>
      </c>
      <c r="H115" s="4"/>
      <c r="I115" s="3">
        <v>130650000</v>
      </c>
      <c r="J115" s="4"/>
      <c r="K115" s="232">
        <v>130650000</v>
      </c>
      <c r="L115" s="2"/>
      <c r="M115" s="3">
        <v>130650000</v>
      </c>
    </row>
    <row r="116" spans="1:13" s="211" customFormat="1" ht="20.100000000000001" customHeight="1">
      <c r="A116" s="218"/>
      <c r="B116" s="211" t="s">
        <v>25</v>
      </c>
      <c r="E116" s="215"/>
      <c r="G116" s="232">
        <v>502519792</v>
      </c>
      <c r="H116" s="4"/>
      <c r="I116" s="3">
        <v>619522147</v>
      </c>
      <c r="J116" s="4"/>
      <c r="K116" s="232">
        <v>322797580</v>
      </c>
      <c r="L116" s="2"/>
      <c r="M116" s="3">
        <v>434715014</v>
      </c>
    </row>
    <row r="117" spans="1:13" s="211" customFormat="1" ht="20.100000000000001" customHeight="1">
      <c r="A117" s="218" t="s">
        <v>56</v>
      </c>
      <c r="E117" s="215"/>
      <c r="G117" s="233">
        <v>6426784</v>
      </c>
      <c r="H117" s="4"/>
      <c r="I117" s="6">
        <v>-2889648</v>
      </c>
      <c r="J117" s="4"/>
      <c r="K117" s="233">
        <v>0</v>
      </c>
      <c r="L117" s="2"/>
      <c r="M117" s="6">
        <v>0</v>
      </c>
    </row>
    <row r="118" spans="1:13" s="211" customFormat="1" ht="8.1" customHeight="1">
      <c r="A118" s="219"/>
      <c r="E118" s="215"/>
      <c r="G118" s="232"/>
      <c r="H118" s="4"/>
      <c r="I118" s="3"/>
      <c r="J118" s="4"/>
      <c r="K118" s="232"/>
      <c r="L118" s="2"/>
      <c r="M118" s="3"/>
    </row>
    <row r="119" spans="1:13" s="211" customFormat="1" ht="20.100000000000001" customHeight="1">
      <c r="A119" s="230" t="s">
        <v>142</v>
      </c>
      <c r="E119" s="215"/>
      <c r="G119" s="232">
        <f>SUM(G109:G117)</f>
        <v>3983247887</v>
      </c>
      <c r="H119" s="4"/>
      <c r="I119" s="3">
        <f>SUM(I109:I117)</f>
        <v>4090933810</v>
      </c>
      <c r="J119" s="4"/>
      <c r="K119" s="232">
        <f>SUM(K109:K117)</f>
        <v>3702386316</v>
      </c>
      <c r="L119" s="2"/>
      <c r="M119" s="3">
        <f>SUM(M109:M117)</f>
        <v>3814303750</v>
      </c>
    </row>
    <row r="120" spans="1:13" s="211" customFormat="1" ht="20.100000000000001" customHeight="1">
      <c r="A120" s="218"/>
      <c r="B120" s="211" t="s">
        <v>59</v>
      </c>
      <c r="E120" s="215"/>
      <c r="G120" s="233">
        <v>10987159</v>
      </c>
      <c r="H120" s="4"/>
      <c r="I120" s="6">
        <v>-2121158</v>
      </c>
      <c r="J120" s="4"/>
      <c r="K120" s="233">
        <v>0</v>
      </c>
      <c r="L120" s="2"/>
      <c r="M120" s="6">
        <v>0</v>
      </c>
    </row>
    <row r="121" spans="1:13" s="211" customFormat="1" ht="8.1" customHeight="1">
      <c r="A121" s="219"/>
      <c r="E121" s="215"/>
      <c r="G121" s="232"/>
      <c r="H121" s="4"/>
      <c r="I121" s="3"/>
      <c r="J121" s="4"/>
      <c r="K121" s="232"/>
      <c r="L121" s="2"/>
      <c r="M121" s="3"/>
    </row>
    <row r="122" spans="1:13" s="211" customFormat="1" ht="20.100000000000001" customHeight="1">
      <c r="A122" s="210" t="s">
        <v>86</v>
      </c>
      <c r="E122" s="215"/>
      <c r="G122" s="233">
        <f>SUM(G119:G120)</f>
        <v>3994235046</v>
      </c>
      <c r="H122" s="4"/>
      <c r="I122" s="6">
        <f>SUM(I119:I120)</f>
        <v>4088812652</v>
      </c>
      <c r="J122" s="4"/>
      <c r="K122" s="233">
        <f>SUM(K119:K120)</f>
        <v>3702386316</v>
      </c>
      <c r="L122" s="2"/>
      <c r="M122" s="6">
        <f>SUM(M119:M120)</f>
        <v>3814303750</v>
      </c>
    </row>
    <row r="123" spans="1:13" s="211" customFormat="1" ht="8.1" customHeight="1">
      <c r="B123" s="216"/>
      <c r="E123" s="215"/>
      <c r="G123" s="232"/>
      <c r="H123" s="4"/>
      <c r="I123" s="3"/>
      <c r="J123" s="4"/>
      <c r="K123" s="232"/>
      <c r="L123" s="2"/>
      <c r="M123" s="3"/>
    </row>
    <row r="124" spans="1:13" s="211" customFormat="1" ht="20.100000000000001" customHeight="1" thickBot="1">
      <c r="A124" s="213" t="s">
        <v>87</v>
      </c>
      <c r="E124" s="215"/>
      <c r="G124" s="234">
        <f>SUM(G78+G122)</f>
        <v>4649979433</v>
      </c>
      <c r="H124" s="4"/>
      <c r="I124" s="226">
        <f>SUM(I78+I122)</f>
        <v>4883395002</v>
      </c>
      <c r="J124" s="4"/>
      <c r="K124" s="234">
        <f>SUM(K78+K122)</f>
        <v>4249092309</v>
      </c>
      <c r="L124" s="2"/>
      <c r="M124" s="226">
        <f>SUM(M78+M122)</f>
        <v>4350180080</v>
      </c>
    </row>
    <row r="125" spans="1:13" ht="24.75" customHeight="1" thickTop="1">
      <c r="A125" s="1"/>
      <c r="L125" s="10"/>
      <c r="M125" s="10"/>
    </row>
    <row r="126" spans="1:13" ht="20.100000000000001" customHeight="1">
      <c r="A126" s="1"/>
      <c r="E126" s="238"/>
      <c r="L126" s="10"/>
      <c r="M126" s="10"/>
    </row>
    <row r="127" spans="1:13" ht="20.100000000000001" customHeight="1">
      <c r="A127" s="1"/>
      <c r="E127" s="325"/>
      <c r="L127" s="10"/>
      <c r="M127" s="10"/>
    </row>
    <row r="128" spans="1:13" ht="20.100000000000001" customHeight="1">
      <c r="A128" s="1"/>
      <c r="E128" s="325"/>
      <c r="L128" s="10"/>
      <c r="M128" s="10"/>
    </row>
    <row r="129" spans="1:13" ht="20.100000000000001" customHeight="1">
      <c r="A129" s="1"/>
      <c r="E129" s="318"/>
      <c r="L129" s="10"/>
      <c r="M129" s="10"/>
    </row>
    <row r="130" spans="1:13" ht="16.5" customHeight="1">
      <c r="A130" s="1"/>
      <c r="E130" s="318"/>
      <c r="L130" s="10"/>
      <c r="M130" s="10"/>
    </row>
    <row r="131" spans="1:13" ht="11.25" customHeight="1">
      <c r="A131" s="1"/>
      <c r="E131" s="311"/>
      <c r="L131" s="10"/>
      <c r="M131" s="10"/>
    </row>
    <row r="132" spans="1:13" ht="21.95" customHeight="1">
      <c r="A132" s="24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132" s="5"/>
      <c r="C132" s="5"/>
      <c r="D132" s="5"/>
      <c r="E132" s="134"/>
      <c r="F132" s="5"/>
      <c r="G132" s="6"/>
      <c r="H132" s="7"/>
      <c r="I132" s="6"/>
      <c r="J132" s="5"/>
      <c r="K132" s="6"/>
      <c r="L132" s="7"/>
      <c r="M132" s="6"/>
    </row>
    <row r="134" spans="1:13" ht="20.100000000000001" customHeight="1">
      <c r="G134" s="10"/>
      <c r="H134" s="10"/>
      <c r="I134" s="10"/>
      <c r="J134" s="10"/>
      <c r="K134" s="10"/>
      <c r="M134" s="10"/>
    </row>
  </sheetData>
  <mergeCells count="7">
    <mergeCell ref="G94:I94"/>
    <mergeCell ref="K94:M94"/>
    <mergeCell ref="G5:I5"/>
    <mergeCell ref="K5:M5"/>
    <mergeCell ref="A46:M46"/>
    <mergeCell ref="G53:I53"/>
    <mergeCell ref="K53:M53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8" max="12" man="1"/>
    <brk id="8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Q87"/>
  <sheetViews>
    <sheetView topLeftCell="A41" zoomScaleNormal="100" zoomScaleSheetLayoutView="91" workbookViewId="0">
      <selection activeCell="G57" sqref="G57"/>
    </sheetView>
  </sheetViews>
  <sheetFormatPr defaultColWidth="10.42578125" defaultRowHeight="21" customHeight="1"/>
  <cols>
    <col min="1" max="3" width="1.28515625" style="37" customWidth="1"/>
    <col min="4" max="4" width="32.28515625" style="37" customWidth="1"/>
    <col min="5" max="5" width="7.85546875" style="129" customWidth="1"/>
    <col min="6" max="6" width="0.85546875" style="37" customWidth="1"/>
    <col min="7" max="7" width="12.5703125" style="40" customWidth="1"/>
    <col min="8" max="8" width="0.85546875" style="39" customWidth="1"/>
    <col min="9" max="9" width="12.5703125" style="40" customWidth="1"/>
    <col min="10" max="10" width="0.85546875" style="37" customWidth="1"/>
    <col min="11" max="11" width="12.5703125" style="40" customWidth="1"/>
    <col min="12" max="12" width="0.85546875" style="39" customWidth="1"/>
    <col min="13" max="13" width="12.5703125" style="40" customWidth="1"/>
    <col min="14" max="14" width="10.42578125" style="37"/>
    <col min="15" max="15" width="11.7109375" style="37" bestFit="1" customWidth="1"/>
    <col min="16" max="16384" width="10.42578125" style="37"/>
  </cols>
  <sheetData>
    <row r="1" spans="1:16" s="27" customFormat="1" ht="21.75" customHeight="1">
      <c r="A1" s="26" t="str">
        <f>'T2-4'!A1</f>
        <v>บริษัท อาร์ แอนด์ บี ฟู้ด ซัพพลาย จำกัด (มหาชน)</v>
      </c>
      <c r="E1" s="28"/>
      <c r="G1" s="29"/>
      <c r="H1" s="30"/>
      <c r="I1" s="29"/>
      <c r="K1" s="29"/>
      <c r="L1" s="30"/>
      <c r="M1" s="29"/>
    </row>
    <row r="2" spans="1:16" s="27" customFormat="1" ht="21.75" customHeight="1">
      <c r="A2" s="31" t="s">
        <v>114</v>
      </c>
      <c r="E2" s="28"/>
      <c r="G2" s="29"/>
      <c r="H2" s="30"/>
      <c r="I2" s="29"/>
      <c r="K2" s="29"/>
      <c r="L2" s="30"/>
      <c r="M2" s="29"/>
    </row>
    <row r="3" spans="1:16" s="27" customFormat="1" ht="21.75" customHeight="1">
      <c r="A3" s="242" t="s">
        <v>176</v>
      </c>
      <c r="B3" s="33"/>
      <c r="C3" s="33"/>
      <c r="D3" s="33"/>
      <c r="E3" s="128"/>
      <c r="F3" s="33"/>
      <c r="G3" s="34"/>
      <c r="H3" s="35"/>
      <c r="I3" s="34"/>
      <c r="J3" s="33"/>
      <c r="K3" s="34"/>
      <c r="L3" s="35"/>
      <c r="M3" s="34"/>
    </row>
    <row r="4" spans="1:16" s="27" customFormat="1" ht="20.100000000000001" customHeight="1">
      <c r="A4" s="36"/>
      <c r="E4" s="28"/>
      <c r="G4" s="29"/>
      <c r="H4" s="30"/>
      <c r="I4" s="29"/>
      <c r="K4" s="29"/>
      <c r="L4" s="30"/>
      <c r="M4" s="29"/>
    </row>
    <row r="5" spans="1:16" s="51" customFormat="1" ht="20.100000000000001" customHeight="1">
      <c r="A5" s="140"/>
      <c r="E5" s="138"/>
      <c r="G5" s="349" t="s">
        <v>53</v>
      </c>
      <c r="H5" s="349"/>
      <c r="I5" s="349"/>
      <c r="J5" s="141"/>
      <c r="K5" s="349" t="s">
        <v>66</v>
      </c>
      <c r="L5" s="349"/>
      <c r="M5" s="349"/>
    </row>
    <row r="6" spans="1:16" s="51" customFormat="1" ht="20.100000000000001" customHeight="1">
      <c r="A6" s="140"/>
      <c r="E6" s="138"/>
      <c r="G6" s="142" t="s">
        <v>54</v>
      </c>
      <c r="H6" s="143"/>
      <c r="I6" s="142" t="s">
        <v>54</v>
      </c>
      <c r="J6" s="53"/>
      <c r="K6" s="53" t="s">
        <v>54</v>
      </c>
      <c r="L6" s="53"/>
      <c r="M6" s="53" t="s">
        <v>54</v>
      </c>
    </row>
    <row r="7" spans="1:16" s="51" customFormat="1" ht="20.100000000000001" customHeight="1">
      <c r="A7" s="140"/>
      <c r="E7" s="138"/>
      <c r="G7" s="298" t="s">
        <v>174</v>
      </c>
      <c r="H7" s="299"/>
      <c r="I7" s="298" t="s">
        <v>174</v>
      </c>
      <c r="J7" s="298"/>
      <c r="K7" s="298" t="s">
        <v>174</v>
      </c>
      <c r="L7" s="298"/>
      <c r="M7" s="298" t="s">
        <v>174</v>
      </c>
    </row>
    <row r="8" spans="1:16" s="52" customFormat="1" ht="20.100000000000001" customHeight="1">
      <c r="E8" s="144"/>
      <c r="F8" s="54"/>
      <c r="G8" s="204" t="s">
        <v>143</v>
      </c>
      <c r="H8" s="205"/>
      <c r="I8" s="204" t="s">
        <v>121</v>
      </c>
      <c r="J8" s="206"/>
      <c r="K8" s="204" t="s">
        <v>143</v>
      </c>
      <c r="L8" s="205"/>
      <c r="M8" s="204" t="s">
        <v>121</v>
      </c>
    </row>
    <row r="9" spans="1:16" s="52" customFormat="1" ht="20.100000000000001" customHeight="1">
      <c r="E9" s="344"/>
      <c r="F9" s="54"/>
      <c r="G9" s="55" t="s">
        <v>2</v>
      </c>
      <c r="H9" s="56"/>
      <c r="I9" s="55" t="s">
        <v>2</v>
      </c>
      <c r="J9" s="54"/>
      <c r="K9" s="55" t="s">
        <v>2</v>
      </c>
      <c r="L9" s="56"/>
      <c r="M9" s="55" t="s">
        <v>2</v>
      </c>
    </row>
    <row r="10" spans="1:16" s="52" customFormat="1" ht="6" customHeight="1">
      <c r="A10" s="54"/>
      <c r="E10" s="137"/>
      <c r="G10" s="119"/>
      <c r="H10" s="145"/>
      <c r="I10" s="57"/>
      <c r="K10" s="119"/>
      <c r="L10" s="145"/>
      <c r="M10" s="57"/>
    </row>
    <row r="11" spans="1:16" s="52" customFormat="1" ht="20.100000000000001" customHeight="1">
      <c r="A11" s="52" t="s">
        <v>100</v>
      </c>
      <c r="E11" s="137"/>
      <c r="G11" s="124">
        <v>788345224</v>
      </c>
      <c r="H11" s="145"/>
      <c r="I11" s="64">
        <v>698971707</v>
      </c>
      <c r="J11" s="145"/>
      <c r="K11" s="124">
        <v>576944705</v>
      </c>
      <c r="L11" s="145"/>
      <c r="M11" s="64">
        <v>464473146</v>
      </c>
      <c r="P11" s="139"/>
    </row>
    <row r="12" spans="1:16" s="52" customFormat="1" ht="20.100000000000001" customHeight="1">
      <c r="A12" s="52" t="s">
        <v>90</v>
      </c>
      <c r="E12" s="137"/>
      <c r="G12" s="122">
        <v>-489248314</v>
      </c>
      <c r="H12" s="146"/>
      <c r="I12" s="127">
        <v>-405142177</v>
      </c>
      <c r="J12" s="146"/>
      <c r="K12" s="122">
        <v>-371053576</v>
      </c>
      <c r="L12" s="146"/>
      <c r="M12" s="127">
        <v>-296632364</v>
      </c>
    </row>
    <row r="13" spans="1:16" s="52" customFormat="1" ht="6" customHeight="1">
      <c r="E13" s="137"/>
      <c r="G13" s="124"/>
      <c r="H13" s="145"/>
      <c r="I13" s="64"/>
      <c r="J13" s="145"/>
      <c r="K13" s="124"/>
      <c r="L13" s="145"/>
      <c r="M13" s="64"/>
    </row>
    <row r="14" spans="1:16" s="52" customFormat="1" ht="20.100000000000001" customHeight="1">
      <c r="A14" s="54" t="s">
        <v>26</v>
      </c>
      <c r="E14" s="137"/>
      <c r="G14" s="124">
        <f>SUM(G11:G12)</f>
        <v>299096910</v>
      </c>
      <c r="H14" s="145"/>
      <c r="I14" s="64">
        <f>SUM(I11:I12)</f>
        <v>293829530</v>
      </c>
      <c r="J14" s="145"/>
      <c r="K14" s="124">
        <f>SUM(K11:K12)</f>
        <v>205891129</v>
      </c>
      <c r="L14" s="145"/>
      <c r="M14" s="64">
        <f>SUM(M11:M12)</f>
        <v>167840782</v>
      </c>
      <c r="P14" s="292"/>
    </row>
    <row r="15" spans="1:16" s="52" customFormat="1" ht="20.100000000000001" customHeight="1">
      <c r="A15" s="52" t="s">
        <v>195</v>
      </c>
      <c r="E15" s="137"/>
      <c r="G15" s="147">
        <v>1398052</v>
      </c>
      <c r="H15" s="146"/>
      <c r="I15" s="148">
        <v>-3921355</v>
      </c>
      <c r="J15" s="146"/>
      <c r="K15" s="147">
        <v>3596405</v>
      </c>
      <c r="L15" s="146"/>
      <c r="M15" s="148">
        <v>-4823082</v>
      </c>
      <c r="O15" s="239"/>
      <c r="P15" s="292"/>
    </row>
    <row r="16" spans="1:16" s="52" customFormat="1" ht="20.100000000000001" customHeight="1">
      <c r="A16" s="52" t="s">
        <v>27</v>
      </c>
      <c r="E16" s="137"/>
      <c r="G16" s="147">
        <v>412136</v>
      </c>
      <c r="H16" s="146"/>
      <c r="I16" s="148">
        <v>0</v>
      </c>
      <c r="J16" s="146"/>
      <c r="K16" s="147">
        <v>14137557</v>
      </c>
      <c r="L16" s="146"/>
      <c r="M16" s="148">
        <v>19209568</v>
      </c>
      <c r="O16" s="239"/>
      <c r="P16" s="292"/>
    </row>
    <row r="17" spans="1:17" s="52" customFormat="1" ht="20.100000000000001" customHeight="1">
      <c r="A17" s="52" t="s">
        <v>28</v>
      </c>
      <c r="E17" s="137"/>
      <c r="G17" s="147">
        <v>-49516466</v>
      </c>
      <c r="H17" s="146"/>
      <c r="I17" s="148">
        <v>-37421767</v>
      </c>
      <c r="J17" s="146"/>
      <c r="K17" s="147">
        <v>-37472386</v>
      </c>
      <c r="L17" s="146"/>
      <c r="M17" s="148">
        <v>-26209853</v>
      </c>
      <c r="O17" s="239"/>
      <c r="P17" s="292"/>
    </row>
    <row r="18" spans="1:17" s="52" customFormat="1" ht="20.100000000000001" customHeight="1">
      <c r="A18" s="52" t="s">
        <v>29</v>
      </c>
      <c r="E18" s="137"/>
      <c r="G18" s="147">
        <v>-108859362</v>
      </c>
      <c r="H18" s="146"/>
      <c r="I18" s="148">
        <v>-98338463</v>
      </c>
      <c r="J18" s="146"/>
      <c r="K18" s="147">
        <v>-74944792</v>
      </c>
      <c r="L18" s="146"/>
      <c r="M18" s="148">
        <v>-69254281</v>
      </c>
      <c r="O18" s="239"/>
      <c r="P18" s="292"/>
    </row>
    <row r="19" spans="1:17" s="52" customFormat="1" ht="20.100000000000001" customHeight="1">
      <c r="A19" s="52" t="s">
        <v>135</v>
      </c>
      <c r="E19" s="137"/>
      <c r="G19" s="147">
        <v>-8461440</v>
      </c>
      <c r="H19" s="146"/>
      <c r="I19" s="148">
        <v>2525701</v>
      </c>
      <c r="J19" s="146"/>
      <c r="K19" s="147">
        <v>-7154751</v>
      </c>
      <c r="L19" s="146"/>
      <c r="M19" s="148">
        <v>2164666</v>
      </c>
      <c r="O19" s="239"/>
      <c r="P19" s="292"/>
    </row>
    <row r="20" spans="1:17" s="52" customFormat="1" ht="20.100000000000001" customHeight="1">
      <c r="A20" s="52" t="s">
        <v>30</v>
      </c>
      <c r="E20" s="137"/>
      <c r="G20" s="149">
        <v>-1825079</v>
      </c>
      <c r="H20" s="145"/>
      <c r="I20" s="150">
        <v>-2323279</v>
      </c>
      <c r="J20" s="145"/>
      <c r="K20" s="149">
        <v>-2313301</v>
      </c>
      <c r="L20" s="145"/>
      <c r="M20" s="150">
        <v>-2201353</v>
      </c>
      <c r="O20" s="239"/>
      <c r="P20" s="292"/>
    </row>
    <row r="21" spans="1:17" s="52" customFormat="1" ht="6" customHeight="1">
      <c r="A21" s="151"/>
      <c r="E21" s="137"/>
      <c r="G21" s="124"/>
      <c r="H21" s="145"/>
      <c r="I21" s="64"/>
      <c r="J21" s="145"/>
      <c r="K21" s="124"/>
      <c r="L21" s="145"/>
      <c r="M21" s="64"/>
      <c r="P21" s="292"/>
    </row>
    <row r="22" spans="1:17" s="52" customFormat="1" ht="20.100000000000001" customHeight="1">
      <c r="A22" s="54" t="s">
        <v>72</v>
      </c>
      <c r="E22" s="137"/>
      <c r="G22" s="119">
        <f>SUM(G14:G20)</f>
        <v>132244751</v>
      </c>
      <c r="H22" s="145"/>
      <c r="I22" s="57">
        <f>SUM(I14:I20)</f>
        <v>154350367</v>
      </c>
      <c r="J22" s="145"/>
      <c r="K22" s="119">
        <f>SUM(K14:K20)</f>
        <v>101739861</v>
      </c>
      <c r="L22" s="145"/>
      <c r="M22" s="57">
        <f>SUM(M14:M20)</f>
        <v>86726447</v>
      </c>
      <c r="P22" s="292"/>
    </row>
    <row r="23" spans="1:17" s="52" customFormat="1" ht="20.100000000000001" customHeight="1">
      <c r="A23" s="52" t="s">
        <v>31</v>
      </c>
      <c r="E23" s="138"/>
      <c r="G23" s="120">
        <v>-27655272</v>
      </c>
      <c r="H23" s="146"/>
      <c r="I23" s="125">
        <v>-30008353</v>
      </c>
      <c r="J23" s="146"/>
      <c r="K23" s="120">
        <v>-18017861</v>
      </c>
      <c r="L23" s="146"/>
      <c r="M23" s="125">
        <v>-15387712</v>
      </c>
      <c r="O23" s="239"/>
      <c r="P23" s="292"/>
    </row>
    <row r="24" spans="1:17" s="52" customFormat="1" ht="6" customHeight="1">
      <c r="A24" s="54"/>
      <c r="E24" s="137"/>
      <c r="G24" s="124"/>
      <c r="H24" s="145"/>
      <c r="I24" s="64"/>
      <c r="J24" s="145"/>
      <c r="K24" s="124"/>
      <c r="L24" s="145"/>
      <c r="M24" s="64"/>
    </row>
    <row r="25" spans="1:17" s="52" customFormat="1" ht="19.899999999999999" customHeight="1">
      <c r="A25" s="54" t="s">
        <v>193</v>
      </c>
      <c r="E25" s="137"/>
      <c r="G25" s="307">
        <f>SUM(G22:G23)</f>
        <v>104589479</v>
      </c>
      <c r="H25" s="146"/>
      <c r="I25" s="308">
        <f>SUM(I22:I23)</f>
        <v>124342014</v>
      </c>
      <c r="J25" s="146"/>
      <c r="K25" s="307">
        <f>SUM(K22:K23)</f>
        <v>83722000</v>
      </c>
      <c r="L25" s="146"/>
      <c r="M25" s="308">
        <f>SUM(M22:M23)</f>
        <v>71338735</v>
      </c>
      <c r="P25" s="292"/>
    </row>
    <row r="26" spans="1:17" s="52" customFormat="1" ht="19.899999999999999" customHeight="1">
      <c r="A26" s="52" t="s">
        <v>218</v>
      </c>
      <c r="E26" s="137"/>
      <c r="G26" s="307"/>
      <c r="H26" s="146"/>
      <c r="I26" s="308"/>
      <c r="J26" s="146"/>
      <c r="K26" s="307"/>
      <c r="L26" s="146"/>
      <c r="M26" s="308"/>
      <c r="P26" s="292"/>
    </row>
    <row r="27" spans="1:17" s="52" customFormat="1" ht="19.899999999999999" customHeight="1">
      <c r="B27" s="52" t="s">
        <v>217</v>
      </c>
      <c r="E27" s="137"/>
      <c r="G27" s="320">
        <v>3850491</v>
      </c>
      <c r="H27" s="239"/>
      <c r="I27" s="319">
        <v>-15662031</v>
      </c>
      <c r="J27" s="239"/>
      <c r="K27" s="122">
        <v>0</v>
      </c>
      <c r="L27" s="148"/>
      <c r="M27" s="157">
        <v>0</v>
      </c>
      <c r="O27" s="328"/>
      <c r="P27" s="292"/>
      <c r="Q27" s="328"/>
    </row>
    <row r="28" spans="1:17" s="52" customFormat="1" ht="6" customHeight="1">
      <c r="A28" s="54"/>
      <c r="E28" s="137"/>
      <c r="G28" s="124"/>
      <c r="H28" s="145"/>
      <c r="I28" s="64"/>
      <c r="J28" s="145"/>
      <c r="K28" s="124"/>
      <c r="L28" s="145"/>
      <c r="M28" s="64"/>
    </row>
    <row r="29" spans="1:17" s="52" customFormat="1" ht="20.100000000000001" customHeight="1" thickBot="1">
      <c r="A29" s="54" t="s">
        <v>93</v>
      </c>
      <c r="E29" s="137"/>
      <c r="G29" s="123">
        <f>SUM(G25:G27)</f>
        <v>108439970</v>
      </c>
      <c r="H29" s="145"/>
      <c r="I29" s="63">
        <f>SUM(I25:I27)</f>
        <v>108679983</v>
      </c>
      <c r="J29" s="145"/>
      <c r="K29" s="123">
        <f>SUM(K25:K27)</f>
        <v>83722000</v>
      </c>
      <c r="L29" s="145"/>
      <c r="M29" s="63">
        <f>SUM(M25:M27)</f>
        <v>71338735</v>
      </c>
    </row>
    <row r="30" spans="1:17" s="52" customFormat="1" ht="20.100000000000001" customHeight="1" thickTop="1">
      <c r="A30" s="54"/>
      <c r="E30" s="137"/>
      <c r="G30" s="119"/>
      <c r="H30" s="145"/>
      <c r="I30" s="57"/>
      <c r="J30" s="145"/>
      <c r="K30" s="119"/>
      <c r="L30" s="145"/>
      <c r="M30" s="57"/>
    </row>
    <row r="31" spans="1:17" s="52" customFormat="1" ht="20.100000000000001" customHeight="1">
      <c r="A31" s="54" t="s">
        <v>154</v>
      </c>
      <c r="E31" s="137"/>
      <c r="G31" s="152"/>
      <c r="H31" s="153"/>
      <c r="I31" s="153"/>
      <c r="J31" s="153"/>
      <c r="K31" s="152"/>
      <c r="L31" s="153"/>
    </row>
    <row r="32" spans="1:17" s="52" customFormat="1" ht="20.100000000000001" customHeight="1">
      <c r="A32" s="154" t="s">
        <v>152</v>
      </c>
      <c r="E32" s="137"/>
      <c r="G32" s="155"/>
      <c r="H32" s="139"/>
      <c r="J32" s="139"/>
      <c r="K32" s="155"/>
      <c r="L32" s="139"/>
      <c r="O32" s="153"/>
    </row>
    <row r="33" spans="1:13" s="52" customFormat="1" ht="20.100000000000001" customHeight="1">
      <c r="A33" s="154"/>
      <c r="B33" s="154" t="s">
        <v>168</v>
      </c>
      <c r="E33" s="137"/>
      <c r="G33" s="155"/>
      <c r="H33" s="139"/>
      <c r="J33" s="139"/>
      <c r="K33" s="155"/>
      <c r="L33" s="139"/>
    </row>
    <row r="34" spans="1:13" s="52" customFormat="1" ht="20.100000000000001" customHeight="1">
      <c r="A34" s="154"/>
      <c r="B34" s="52" t="s">
        <v>167</v>
      </c>
      <c r="C34" s="154"/>
      <c r="E34" s="137"/>
      <c r="G34" s="122">
        <v>12211636</v>
      </c>
      <c r="H34" s="148"/>
      <c r="I34" s="127">
        <v>8399405</v>
      </c>
      <c r="J34" s="148"/>
      <c r="K34" s="122">
        <v>0</v>
      </c>
      <c r="L34" s="148"/>
      <c r="M34" s="157">
        <v>0</v>
      </c>
    </row>
    <row r="35" spans="1:13" s="52" customFormat="1" ht="20.100000000000001" customHeight="1">
      <c r="A35" s="154"/>
      <c r="B35" s="52" t="s">
        <v>74</v>
      </c>
      <c r="E35" s="137"/>
      <c r="G35" s="155"/>
      <c r="H35" s="148"/>
      <c r="J35" s="148"/>
      <c r="K35" s="155"/>
      <c r="L35" s="148"/>
    </row>
    <row r="36" spans="1:13" s="52" customFormat="1" ht="20.100000000000001" customHeight="1">
      <c r="A36" s="154"/>
      <c r="C36" s="52" t="s">
        <v>75</v>
      </c>
      <c r="E36" s="137"/>
      <c r="G36" s="156">
        <f>SUM(G34:G34)</f>
        <v>12211636</v>
      </c>
      <c r="H36" s="148"/>
      <c r="I36" s="157">
        <f>SUM(I34:I34)</f>
        <v>8399405</v>
      </c>
      <c r="J36" s="148"/>
      <c r="K36" s="156">
        <f>SUM(K34:K34)</f>
        <v>0</v>
      </c>
      <c r="L36" s="148"/>
      <c r="M36" s="157">
        <f>SUM(M34:M34)</f>
        <v>0</v>
      </c>
    </row>
    <row r="37" spans="1:13" s="52" customFormat="1" ht="6" customHeight="1">
      <c r="E37" s="137"/>
      <c r="G37" s="119"/>
      <c r="H37" s="148"/>
      <c r="I37" s="57"/>
      <c r="J37" s="148"/>
      <c r="K37" s="119"/>
      <c r="L37" s="148"/>
      <c r="M37" s="57"/>
    </row>
    <row r="38" spans="1:13" s="52" customFormat="1" ht="20.100000000000001" customHeight="1">
      <c r="A38" s="54" t="s">
        <v>203</v>
      </c>
      <c r="B38" s="54"/>
      <c r="C38" s="54"/>
      <c r="D38" s="54"/>
      <c r="E38" s="137"/>
      <c r="G38" s="156">
        <f>G36</f>
        <v>12211636</v>
      </c>
      <c r="H38" s="148"/>
      <c r="I38" s="157">
        <f>I36</f>
        <v>8399405</v>
      </c>
      <c r="J38" s="148"/>
      <c r="K38" s="156">
        <f>K36</f>
        <v>0</v>
      </c>
      <c r="L38" s="148"/>
      <c r="M38" s="157">
        <f>M36</f>
        <v>0</v>
      </c>
    </row>
    <row r="39" spans="1:13" s="52" customFormat="1" ht="6" customHeight="1">
      <c r="A39" s="54"/>
      <c r="B39" s="54"/>
      <c r="C39" s="54"/>
      <c r="D39" s="54"/>
      <c r="E39" s="137"/>
      <c r="G39" s="158"/>
      <c r="H39" s="148"/>
      <c r="I39" s="159"/>
      <c r="J39" s="148"/>
      <c r="K39" s="158"/>
      <c r="L39" s="148"/>
      <c r="M39" s="159"/>
    </row>
    <row r="40" spans="1:13" s="52" customFormat="1" ht="20.100000000000001" customHeight="1" thickBot="1">
      <c r="A40" s="54" t="s">
        <v>78</v>
      </c>
      <c r="E40" s="137"/>
      <c r="G40" s="123">
        <f>SUM(G29,G36)</f>
        <v>120651606</v>
      </c>
      <c r="H40" s="145"/>
      <c r="I40" s="63">
        <f>SUM(I29,I36)</f>
        <v>117079388</v>
      </c>
      <c r="J40" s="145"/>
      <c r="K40" s="123">
        <f>SUM(K29,K36)</f>
        <v>83722000</v>
      </c>
      <c r="L40" s="145"/>
      <c r="M40" s="63">
        <f>SUM(M29,M36)</f>
        <v>71338735</v>
      </c>
    </row>
    <row r="41" spans="1:13" s="52" customFormat="1" ht="20.100000000000001" customHeight="1" thickTop="1">
      <c r="A41" s="54"/>
      <c r="E41" s="137"/>
      <c r="G41" s="57"/>
      <c r="H41" s="145"/>
      <c r="I41" s="57"/>
      <c r="J41" s="145"/>
      <c r="K41" s="57"/>
      <c r="L41" s="145"/>
      <c r="M41" s="57"/>
    </row>
    <row r="42" spans="1:13" s="52" customFormat="1" ht="20.100000000000001" customHeight="1">
      <c r="A42" s="54"/>
      <c r="E42" s="137"/>
      <c r="G42" s="57"/>
      <c r="H42" s="145"/>
      <c r="I42" s="57"/>
      <c r="J42" s="145"/>
      <c r="K42" s="57"/>
      <c r="L42" s="145"/>
      <c r="M42" s="57"/>
    </row>
    <row r="43" spans="1:13" s="52" customFormat="1" ht="18">
      <c r="A43" s="54"/>
      <c r="E43" s="137"/>
      <c r="G43" s="57"/>
      <c r="H43" s="145"/>
      <c r="I43" s="57"/>
      <c r="J43" s="145"/>
      <c r="K43" s="57"/>
      <c r="L43" s="145"/>
      <c r="M43" s="57"/>
    </row>
    <row r="44" spans="1:13" s="52" customFormat="1" ht="18">
      <c r="A44" s="54"/>
      <c r="E44" s="137"/>
      <c r="G44" s="57"/>
      <c r="H44" s="145"/>
      <c r="I44" s="57"/>
      <c r="J44" s="145"/>
      <c r="K44" s="57"/>
      <c r="L44" s="145"/>
      <c r="M44" s="57"/>
    </row>
    <row r="45" spans="1:13" ht="22.15" customHeight="1">
      <c r="A45" s="45" t="str">
        <f>'T2-4'!A132</f>
        <v>หมายเหตุประกอบข้อมูลทางการเงินเป็นส่วนหนึ่งของข้อมูลทางการเงินระหว่างกาลนี้</v>
      </c>
      <c r="B45" s="45"/>
      <c r="C45" s="45"/>
      <c r="D45" s="45"/>
      <c r="E45" s="130"/>
      <c r="F45" s="45"/>
      <c r="G45" s="42"/>
      <c r="H45" s="44"/>
      <c r="I45" s="42"/>
      <c r="J45" s="44"/>
      <c r="K45" s="42"/>
      <c r="L45" s="45"/>
      <c r="M45" s="42"/>
    </row>
    <row r="46" spans="1:13" ht="21" customHeight="1">
      <c r="A46" s="26" t="str">
        <f>A1</f>
        <v>บริษัท อาร์ แอนด์ บี ฟู้ด ซัพพลาย จำกัด (มหาชน)</v>
      </c>
      <c r="B46" s="27"/>
      <c r="C46" s="27"/>
      <c r="D46" s="27"/>
      <c r="E46" s="28"/>
      <c r="F46" s="27"/>
      <c r="G46" s="29"/>
      <c r="H46" s="30"/>
      <c r="I46" s="29"/>
      <c r="J46" s="27"/>
      <c r="K46" s="29"/>
      <c r="L46" s="30"/>
      <c r="M46" s="29"/>
    </row>
    <row r="47" spans="1:13" ht="21" customHeight="1">
      <c r="A47" s="31" t="s">
        <v>129</v>
      </c>
      <c r="B47" s="27"/>
      <c r="C47" s="27"/>
      <c r="D47" s="27"/>
      <c r="E47" s="28"/>
      <c r="F47" s="27"/>
      <c r="G47" s="29"/>
      <c r="H47" s="30"/>
      <c r="I47" s="29"/>
      <c r="J47" s="27"/>
      <c r="K47" s="29"/>
      <c r="L47" s="30"/>
      <c r="M47" s="29"/>
    </row>
    <row r="48" spans="1:13" ht="21" customHeight="1">
      <c r="A48" s="32" t="str">
        <f>+A3</f>
        <v>สำหรับงวดสามเดือนสิ้นสุดวันที่ 30 มิถุนายน พ.ศ. 2564</v>
      </c>
      <c r="B48" s="33"/>
      <c r="C48" s="33"/>
      <c r="D48" s="33"/>
      <c r="E48" s="128"/>
      <c r="F48" s="33"/>
      <c r="G48" s="34"/>
      <c r="H48" s="35"/>
      <c r="I48" s="34"/>
      <c r="J48" s="33"/>
      <c r="K48" s="34"/>
      <c r="L48" s="35"/>
      <c r="M48" s="34"/>
    </row>
    <row r="49" spans="1:13" ht="21" customHeight="1">
      <c r="A49" s="38"/>
      <c r="G49" s="29"/>
      <c r="H49" s="43"/>
      <c r="I49" s="29"/>
      <c r="J49" s="43"/>
      <c r="K49" s="29"/>
      <c r="L49" s="27"/>
      <c r="M49" s="29"/>
    </row>
    <row r="50" spans="1:13" s="52" customFormat="1" ht="20.100000000000001" customHeight="1">
      <c r="A50" s="54"/>
      <c r="E50" s="138"/>
      <c r="F50" s="51"/>
      <c r="G50" s="349" t="s">
        <v>53</v>
      </c>
      <c r="H50" s="349"/>
      <c r="I50" s="349"/>
      <c r="J50" s="141"/>
      <c r="K50" s="349" t="s">
        <v>66</v>
      </c>
      <c r="L50" s="349"/>
      <c r="M50" s="349"/>
    </row>
    <row r="51" spans="1:13" s="52" customFormat="1" ht="20.100000000000001" customHeight="1">
      <c r="A51" s="54"/>
      <c r="E51" s="138"/>
      <c r="F51" s="51"/>
      <c r="G51" s="142" t="s">
        <v>54</v>
      </c>
      <c r="H51" s="143"/>
      <c r="I51" s="142" t="s">
        <v>54</v>
      </c>
      <c r="J51" s="53"/>
      <c r="K51" s="53" t="s">
        <v>54</v>
      </c>
      <c r="L51" s="53"/>
      <c r="M51" s="53" t="s">
        <v>54</v>
      </c>
    </row>
    <row r="52" spans="1:13" s="52" customFormat="1" ht="20.100000000000001" customHeight="1">
      <c r="A52" s="54"/>
      <c r="E52" s="138"/>
      <c r="F52" s="51"/>
      <c r="G52" s="298" t="s">
        <v>174</v>
      </c>
      <c r="H52" s="299"/>
      <c r="I52" s="298" t="s">
        <v>174</v>
      </c>
      <c r="J52" s="298"/>
      <c r="K52" s="298" t="s">
        <v>174</v>
      </c>
      <c r="L52" s="298"/>
      <c r="M52" s="298" t="s">
        <v>174</v>
      </c>
    </row>
    <row r="53" spans="1:13" s="52" customFormat="1" ht="20.100000000000001" customHeight="1">
      <c r="A53" s="54"/>
      <c r="E53" s="144"/>
      <c r="F53" s="54"/>
      <c r="G53" s="204" t="s">
        <v>143</v>
      </c>
      <c r="H53" s="205"/>
      <c r="I53" s="204" t="s">
        <v>121</v>
      </c>
      <c r="J53" s="206"/>
      <c r="K53" s="204" t="s">
        <v>143</v>
      </c>
      <c r="L53" s="205"/>
      <c r="M53" s="204" t="s">
        <v>121</v>
      </c>
    </row>
    <row r="54" spans="1:13" s="52" customFormat="1" ht="20.100000000000001" customHeight="1">
      <c r="E54" s="144"/>
      <c r="F54" s="54"/>
      <c r="G54" s="55" t="s">
        <v>2</v>
      </c>
      <c r="H54" s="56"/>
      <c r="I54" s="55" t="s">
        <v>2</v>
      </c>
      <c r="J54" s="54"/>
      <c r="K54" s="55" t="s">
        <v>2</v>
      </c>
      <c r="L54" s="56"/>
      <c r="M54" s="55" t="s">
        <v>2</v>
      </c>
    </row>
    <row r="55" spans="1:13" s="52" customFormat="1" ht="8.1" customHeight="1">
      <c r="E55" s="160"/>
      <c r="F55" s="54"/>
      <c r="G55" s="121"/>
      <c r="H55" s="56"/>
      <c r="I55" s="126"/>
      <c r="J55" s="54"/>
      <c r="K55" s="121"/>
      <c r="L55" s="56"/>
      <c r="M55" s="126"/>
    </row>
    <row r="56" spans="1:13" s="52" customFormat="1" ht="20.100000000000001" customHeight="1">
      <c r="A56" s="161" t="s">
        <v>155</v>
      </c>
      <c r="B56" s="51"/>
      <c r="C56" s="51"/>
      <c r="D56" s="51"/>
      <c r="E56" s="137"/>
      <c r="G56" s="155"/>
      <c r="H56" s="148"/>
      <c r="J56" s="148"/>
      <c r="K56" s="155"/>
      <c r="L56" s="51"/>
    </row>
    <row r="57" spans="1:13" s="52" customFormat="1" ht="20.100000000000001" customHeight="1">
      <c r="B57" s="52" t="s">
        <v>157</v>
      </c>
      <c r="E57" s="137"/>
      <c r="G57" s="119">
        <f>G29-G58</f>
        <v>107976783</v>
      </c>
      <c r="H57" s="148"/>
      <c r="I57" s="57">
        <v>108973840</v>
      </c>
      <c r="J57" s="148"/>
      <c r="K57" s="119">
        <f>K29-K58</f>
        <v>83722000</v>
      </c>
      <c r="L57" s="148"/>
      <c r="M57" s="57">
        <f>M29-M58</f>
        <v>71338735</v>
      </c>
    </row>
    <row r="58" spans="1:13" s="52" customFormat="1" ht="20.100000000000001" customHeight="1">
      <c r="B58" s="52" t="s">
        <v>198</v>
      </c>
      <c r="E58" s="137"/>
      <c r="G58" s="122">
        <v>463187</v>
      </c>
      <c r="H58" s="148"/>
      <c r="I58" s="127">
        <v>-293857</v>
      </c>
      <c r="J58" s="148"/>
      <c r="K58" s="122">
        <v>0</v>
      </c>
      <c r="L58" s="148"/>
      <c r="M58" s="127">
        <v>0</v>
      </c>
    </row>
    <row r="59" spans="1:13" s="52" customFormat="1" ht="8.1" customHeight="1">
      <c r="A59" s="161"/>
      <c r="B59" s="51"/>
      <c r="C59" s="51"/>
      <c r="D59" s="51"/>
      <c r="E59" s="137"/>
      <c r="G59" s="158"/>
      <c r="H59" s="148"/>
      <c r="I59" s="159"/>
      <c r="J59" s="148"/>
      <c r="K59" s="158"/>
      <c r="L59" s="148"/>
      <c r="M59" s="159"/>
    </row>
    <row r="60" spans="1:13" s="52" customFormat="1" ht="20.100000000000001" customHeight="1" thickBot="1">
      <c r="A60" s="161"/>
      <c r="B60" s="51"/>
      <c r="C60" s="51"/>
      <c r="D60" s="51"/>
      <c r="E60" s="137"/>
      <c r="G60" s="162">
        <f>SUM(G57:H58)</f>
        <v>108439970</v>
      </c>
      <c r="H60" s="148"/>
      <c r="I60" s="315">
        <f>SUM(I57:J58)</f>
        <v>108679983</v>
      </c>
      <c r="J60" s="148"/>
      <c r="K60" s="162">
        <f>SUM(K57:L58)</f>
        <v>83722000</v>
      </c>
      <c r="L60" s="148"/>
      <c r="M60" s="315">
        <f>SUM(M57:N58)</f>
        <v>71338735</v>
      </c>
    </row>
    <row r="61" spans="1:13" s="52" customFormat="1" ht="20.100000000000001" customHeight="1" thickTop="1">
      <c r="A61" s="161"/>
      <c r="B61" s="51"/>
      <c r="C61" s="51"/>
      <c r="D61" s="51"/>
      <c r="E61" s="137"/>
      <c r="G61" s="158"/>
      <c r="H61" s="148"/>
      <c r="I61" s="159"/>
      <c r="J61" s="148"/>
      <c r="K61" s="158"/>
      <c r="L61" s="148"/>
      <c r="M61" s="159"/>
    </row>
    <row r="62" spans="1:13" s="52" customFormat="1" ht="20.100000000000001" customHeight="1">
      <c r="A62" s="161" t="s">
        <v>156</v>
      </c>
      <c r="B62" s="51"/>
      <c r="C62" s="51"/>
      <c r="D62" s="51"/>
      <c r="E62" s="137"/>
      <c r="G62" s="158"/>
      <c r="H62" s="148"/>
      <c r="I62" s="159"/>
      <c r="J62" s="148"/>
      <c r="K62" s="158"/>
      <c r="L62" s="148"/>
      <c r="M62" s="159"/>
    </row>
    <row r="63" spans="1:13" s="52" customFormat="1" ht="20.100000000000001" customHeight="1">
      <c r="B63" s="52" t="s">
        <v>157</v>
      </c>
      <c r="E63" s="137"/>
      <c r="G63" s="119"/>
      <c r="H63" s="148"/>
      <c r="I63" s="57"/>
      <c r="J63" s="148"/>
      <c r="K63" s="158"/>
    </row>
    <row r="64" spans="1:13" s="52" customFormat="1" ht="20.100000000000001" customHeight="1">
      <c r="C64" s="321" t="s">
        <v>197</v>
      </c>
      <c r="E64" s="137"/>
      <c r="G64" s="119">
        <f>G40-G65-G66</f>
        <v>116135726</v>
      </c>
      <c r="H64" s="148"/>
      <c r="I64" s="57">
        <v>132889789</v>
      </c>
      <c r="J64" s="148"/>
      <c r="K64" s="119">
        <f>K40-K66</f>
        <v>83722000</v>
      </c>
      <c r="L64" s="148"/>
      <c r="M64" s="57">
        <f>M40-M66</f>
        <v>71338735</v>
      </c>
    </row>
    <row r="65" spans="1:13" s="52" customFormat="1" ht="20.100000000000001" customHeight="1">
      <c r="C65" s="321" t="s">
        <v>196</v>
      </c>
      <c r="E65" s="137"/>
      <c r="G65" s="119">
        <f>G27</f>
        <v>3850491</v>
      </c>
      <c r="H65" s="148"/>
      <c r="I65" s="57">
        <v>-15662031</v>
      </c>
      <c r="J65" s="148"/>
      <c r="K65" s="119">
        <v>0</v>
      </c>
      <c r="L65" s="148"/>
      <c r="M65" s="57">
        <v>0</v>
      </c>
    </row>
    <row r="66" spans="1:13" s="52" customFormat="1" ht="20.100000000000001" customHeight="1">
      <c r="B66" s="52" t="s">
        <v>198</v>
      </c>
      <c r="E66" s="137"/>
      <c r="G66" s="122">
        <v>665389</v>
      </c>
      <c r="H66" s="148"/>
      <c r="I66" s="127">
        <v>-148370</v>
      </c>
      <c r="J66" s="148"/>
      <c r="K66" s="156">
        <v>0</v>
      </c>
      <c r="L66" s="148"/>
      <c r="M66" s="157">
        <v>0</v>
      </c>
    </row>
    <row r="67" spans="1:13" s="52" customFormat="1" ht="8.1" customHeight="1">
      <c r="A67" s="161"/>
      <c r="B67" s="51"/>
      <c r="C67" s="51"/>
      <c r="D67" s="51"/>
      <c r="E67" s="137"/>
      <c r="G67" s="158"/>
      <c r="H67" s="148"/>
      <c r="I67" s="159"/>
      <c r="J67" s="148"/>
      <c r="K67" s="158"/>
      <c r="L67" s="148"/>
      <c r="M67" s="159"/>
    </row>
    <row r="68" spans="1:13" s="52" customFormat="1" ht="20.100000000000001" customHeight="1" thickBot="1">
      <c r="E68" s="137"/>
      <c r="G68" s="162">
        <f>SUM(G63:H66)</f>
        <v>120651606</v>
      </c>
      <c r="H68" s="148"/>
      <c r="I68" s="315">
        <f>SUM(I63:J66)</f>
        <v>117079388</v>
      </c>
      <c r="J68" s="148"/>
      <c r="K68" s="162">
        <f>SUM(K64:L66)</f>
        <v>83722000</v>
      </c>
      <c r="L68" s="148"/>
      <c r="M68" s="315">
        <f>SUM(M63:N66)</f>
        <v>71338735</v>
      </c>
    </row>
    <row r="69" spans="1:13" s="52" customFormat="1" ht="20.100000000000001" customHeight="1" thickTop="1">
      <c r="E69" s="137"/>
      <c r="G69" s="147"/>
      <c r="H69" s="148"/>
      <c r="I69" s="148"/>
      <c r="J69" s="148"/>
      <c r="K69" s="147"/>
      <c r="L69" s="148"/>
      <c r="M69" s="148"/>
    </row>
    <row r="70" spans="1:13" s="52" customFormat="1" ht="20.100000000000001" customHeight="1">
      <c r="A70" s="161"/>
      <c r="B70" s="51"/>
      <c r="C70" s="51"/>
      <c r="D70" s="51"/>
      <c r="E70" s="137"/>
      <c r="G70" s="158"/>
      <c r="H70" s="148"/>
      <c r="I70" s="159"/>
      <c r="J70" s="148"/>
      <c r="K70" s="158"/>
      <c r="L70" s="148"/>
      <c r="M70" s="159"/>
    </row>
    <row r="71" spans="1:13" s="52" customFormat="1" ht="20.100000000000001" customHeight="1">
      <c r="A71" s="161" t="s">
        <v>214</v>
      </c>
      <c r="B71" s="51"/>
      <c r="C71" s="51"/>
      <c r="D71" s="51"/>
      <c r="E71" s="138"/>
      <c r="F71" s="51"/>
      <c r="G71" s="155"/>
      <c r="K71" s="155"/>
    </row>
    <row r="72" spans="1:13" s="52" customFormat="1" ht="20.100000000000001" customHeight="1">
      <c r="A72" s="161"/>
      <c r="B72" s="161" t="s">
        <v>213</v>
      </c>
      <c r="C72" s="51"/>
      <c r="D72" s="51"/>
      <c r="E72" s="138"/>
      <c r="F72" s="51"/>
      <c r="G72" s="155"/>
      <c r="K72" s="155"/>
    </row>
    <row r="73" spans="1:13" s="52" customFormat="1" ht="20.100000000000001" customHeight="1">
      <c r="A73" s="51" t="s">
        <v>207</v>
      </c>
      <c r="B73" s="51"/>
      <c r="C73" s="51"/>
      <c r="D73" s="51"/>
      <c r="E73" s="51"/>
      <c r="F73" s="51"/>
      <c r="G73" s="332">
        <f>G40-G68</f>
        <v>0</v>
      </c>
      <c r="H73" s="166"/>
      <c r="I73" s="165">
        <f>I40-I68</f>
        <v>0</v>
      </c>
      <c r="J73" s="166"/>
      <c r="K73" s="332">
        <f>K40-K68</f>
        <v>0</v>
      </c>
      <c r="L73" s="166"/>
      <c r="M73" s="165">
        <f>M40-M68</f>
        <v>0</v>
      </c>
    </row>
    <row r="74" spans="1:13" s="52" customFormat="1" ht="20.100000000000001" customHeight="1">
      <c r="A74" s="51"/>
      <c r="B74" s="334" t="s">
        <v>197</v>
      </c>
      <c r="C74" s="51"/>
      <c r="D74" s="51"/>
      <c r="E74" s="51"/>
      <c r="F74" s="51"/>
      <c r="G74" s="336">
        <f>ROUND((G25-G58)/2000000000,3)</f>
        <v>5.1999999999999998E-2</v>
      </c>
      <c r="H74" s="337"/>
      <c r="I74" s="338">
        <f>ROUND((I25-I58)/2000000000,3)</f>
        <v>6.2E-2</v>
      </c>
      <c r="J74" s="337"/>
      <c r="K74" s="336">
        <f>ROUND((K25-K58)/2000000000,3)</f>
        <v>4.2000000000000003E-2</v>
      </c>
      <c r="L74" s="337"/>
      <c r="M74" s="338">
        <f>ROUND((M25-M58)/2000000000,3)</f>
        <v>3.5999999999999997E-2</v>
      </c>
    </row>
    <row r="75" spans="1:13" s="52" customFormat="1" ht="20.100000000000001" customHeight="1">
      <c r="A75" s="51"/>
      <c r="B75" s="334" t="s">
        <v>196</v>
      </c>
      <c r="C75" s="51"/>
      <c r="D75" s="51"/>
      <c r="E75" s="51"/>
      <c r="F75" s="51"/>
      <c r="G75" s="339">
        <f>ROUND(G27/2000000000,3)</f>
        <v>2E-3</v>
      </c>
      <c r="H75" s="337"/>
      <c r="I75" s="340">
        <f>ROUND(I27/2000000000,3)</f>
        <v>-8.0000000000000002E-3</v>
      </c>
      <c r="J75" s="337"/>
      <c r="K75" s="339">
        <f>ROUND(K27/2000000000,3)</f>
        <v>0</v>
      </c>
      <c r="L75" s="337"/>
      <c r="M75" s="340">
        <f>ROUND(M27/2000000000,3)</f>
        <v>0</v>
      </c>
    </row>
    <row r="76" spans="1:13" s="52" customFormat="1" ht="20.100000000000001" customHeight="1" thickBot="1">
      <c r="A76" s="51"/>
      <c r="B76" s="51" t="s">
        <v>215</v>
      </c>
      <c r="C76" s="51"/>
      <c r="D76" s="51"/>
      <c r="E76" s="51"/>
      <c r="F76" s="51"/>
      <c r="G76" s="341">
        <f>SUM(G74:G75)</f>
        <v>5.3999999999999999E-2</v>
      </c>
      <c r="H76" s="337"/>
      <c r="I76" s="342">
        <f>SUM(I74:I75)</f>
        <v>5.3999999999999999E-2</v>
      </c>
      <c r="J76" s="337"/>
      <c r="K76" s="341">
        <f>SUM(K74:K75)</f>
        <v>4.2000000000000003E-2</v>
      </c>
      <c r="L76" s="337"/>
      <c r="M76" s="342">
        <f>SUM(M74:M75)</f>
        <v>3.5999999999999997E-2</v>
      </c>
    </row>
    <row r="77" spans="1:13" s="52" customFormat="1" ht="20.100000000000001" customHeight="1" thickTop="1">
      <c r="A77" s="51"/>
      <c r="B77" s="51"/>
      <c r="C77" s="51"/>
      <c r="D77" s="51"/>
      <c r="E77" s="51"/>
      <c r="F77" s="51"/>
      <c r="G77" s="164"/>
      <c r="H77" s="163"/>
      <c r="I77" s="164"/>
      <c r="J77" s="163"/>
      <c r="K77" s="164"/>
      <c r="L77" s="163"/>
      <c r="M77" s="164"/>
    </row>
    <row r="78" spans="1:13" s="52" customFormat="1" ht="20.100000000000001" customHeight="1">
      <c r="A78" s="51"/>
      <c r="B78" s="51"/>
      <c r="C78" s="51"/>
      <c r="D78" s="51"/>
      <c r="E78" s="51"/>
      <c r="F78" s="51"/>
      <c r="G78" s="164"/>
      <c r="H78" s="163"/>
      <c r="I78" s="164"/>
      <c r="J78" s="163"/>
      <c r="K78" s="164"/>
      <c r="L78" s="163"/>
      <c r="M78" s="164"/>
    </row>
    <row r="79" spans="1:13" ht="20.100000000000001" customHeight="1">
      <c r="A79" s="27"/>
      <c r="B79" s="27"/>
      <c r="C79" s="27"/>
      <c r="D79" s="27"/>
      <c r="E79" s="27"/>
      <c r="F79" s="27"/>
      <c r="G79" s="47"/>
      <c r="H79" s="46"/>
      <c r="I79" s="47"/>
      <c r="J79" s="46"/>
      <c r="K79" s="47"/>
      <c r="L79" s="46"/>
      <c r="M79" s="47"/>
    </row>
    <row r="80" spans="1:13" ht="20.100000000000001" customHeight="1">
      <c r="A80" s="27"/>
      <c r="B80" s="27"/>
      <c r="C80" s="27"/>
      <c r="D80" s="27"/>
      <c r="E80" s="27"/>
      <c r="F80" s="27"/>
      <c r="G80" s="47"/>
      <c r="H80" s="46"/>
      <c r="I80" s="47"/>
      <c r="J80" s="46"/>
      <c r="K80" s="47"/>
      <c r="L80" s="46"/>
      <c r="M80" s="47"/>
    </row>
    <row r="81" spans="1:13" ht="20.100000000000001" customHeight="1">
      <c r="A81" s="27"/>
      <c r="B81" s="27"/>
      <c r="C81" s="27"/>
      <c r="D81" s="27"/>
      <c r="E81" s="27"/>
      <c r="F81" s="27"/>
      <c r="G81" s="47"/>
      <c r="H81" s="46"/>
      <c r="I81" s="47"/>
      <c r="J81" s="46"/>
      <c r="K81" s="47"/>
      <c r="L81" s="46"/>
      <c r="M81" s="47"/>
    </row>
    <row r="82" spans="1:13" ht="20.100000000000001" customHeight="1">
      <c r="A82" s="27"/>
      <c r="B82" s="27"/>
      <c r="C82" s="27"/>
      <c r="D82" s="27"/>
      <c r="E82" s="27"/>
      <c r="F82" s="27"/>
      <c r="G82" s="47"/>
      <c r="H82" s="46"/>
      <c r="I82" s="47"/>
      <c r="J82" s="46"/>
      <c r="K82" s="47"/>
      <c r="L82" s="46"/>
      <c r="M82" s="47"/>
    </row>
    <row r="83" spans="1:13" ht="20.100000000000001" customHeight="1">
      <c r="A83" s="27"/>
      <c r="B83" s="27"/>
      <c r="C83" s="27"/>
      <c r="D83" s="27"/>
      <c r="E83" s="27"/>
      <c r="F83" s="27"/>
      <c r="G83" s="47"/>
      <c r="H83" s="46"/>
      <c r="I83" s="47"/>
      <c r="J83" s="46"/>
      <c r="K83" s="47"/>
      <c r="L83" s="46"/>
      <c r="M83" s="47"/>
    </row>
    <row r="84" spans="1:13" ht="20.100000000000001" customHeight="1">
      <c r="A84" s="27"/>
      <c r="B84" s="27"/>
      <c r="C84" s="27"/>
      <c r="D84" s="27"/>
      <c r="E84" s="27"/>
      <c r="F84" s="27"/>
      <c r="G84" s="47"/>
      <c r="H84" s="46"/>
      <c r="I84" s="47"/>
      <c r="J84" s="46"/>
      <c r="K84" s="47"/>
      <c r="L84" s="46"/>
      <c r="M84" s="47"/>
    </row>
    <row r="85" spans="1:13" ht="25.9" customHeight="1">
      <c r="A85" s="27"/>
      <c r="B85" s="27"/>
      <c r="C85" s="27"/>
      <c r="D85" s="27"/>
      <c r="E85" s="27"/>
      <c r="F85" s="27"/>
      <c r="G85" s="47"/>
      <c r="H85" s="46"/>
      <c r="I85" s="47"/>
      <c r="J85" s="46"/>
      <c r="K85" s="47"/>
      <c r="L85" s="46"/>
      <c r="M85" s="47"/>
    </row>
    <row r="86" spans="1:13" ht="10.5" customHeight="1">
      <c r="A86" s="27"/>
      <c r="B86" s="27"/>
      <c r="C86" s="27"/>
      <c r="D86" s="27"/>
      <c r="E86" s="27"/>
      <c r="F86" s="27"/>
      <c r="G86" s="47"/>
      <c r="H86" s="46"/>
      <c r="I86" s="47"/>
      <c r="J86" s="46"/>
      <c r="K86" s="47"/>
      <c r="L86" s="46"/>
      <c r="M86" s="47"/>
    </row>
    <row r="87" spans="1:13" ht="21.95" customHeight="1">
      <c r="A87" s="48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87" s="33"/>
      <c r="C87" s="33"/>
      <c r="D87" s="33"/>
      <c r="E87" s="128"/>
      <c r="F87" s="33"/>
      <c r="G87" s="34"/>
      <c r="H87" s="35"/>
      <c r="I87" s="34"/>
      <c r="J87" s="33"/>
      <c r="K87" s="34"/>
      <c r="L87" s="35"/>
      <c r="M87" s="34"/>
    </row>
  </sheetData>
  <mergeCells count="4">
    <mergeCell ref="G5:I5"/>
    <mergeCell ref="K5:M5"/>
    <mergeCell ref="G50:I50"/>
    <mergeCell ref="K50:M50"/>
  </mergeCells>
  <pageMargins left="0.8" right="0.5" top="0.5" bottom="0.6" header="0.49" footer="0.4"/>
  <pageSetup paperSize="9" scale="97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88"/>
  <sheetViews>
    <sheetView topLeftCell="A40" zoomScaleNormal="100" zoomScaleSheetLayoutView="96" workbookViewId="0">
      <selection activeCell="P53" sqref="P53"/>
    </sheetView>
  </sheetViews>
  <sheetFormatPr defaultColWidth="10.42578125" defaultRowHeight="18.75"/>
  <cols>
    <col min="1" max="3" width="1.28515625" style="37" customWidth="1"/>
    <col min="4" max="4" width="33.28515625" style="37" customWidth="1"/>
    <col min="5" max="5" width="7.42578125" style="129" customWidth="1"/>
    <col min="6" max="6" width="0.7109375" style="37" customWidth="1"/>
    <col min="7" max="7" width="12.5703125" style="40" customWidth="1"/>
    <col min="8" max="8" width="0.7109375" style="39" customWidth="1"/>
    <col min="9" max="9" width="12.5703125" style="40" customWidth="1"/>
    <col min="10" max="10" width="0.7109375" style="37" customWidth="1"/>
    <col min="11" max="11" width="12.5703125" style="40" customWidth="1"/>
    <col min="12" max="12" width="0.7109375" style="39" customWidth="1"/>
    <col min="13" max="13" width="12.5703125" style="40" customWidth="1"/>
    <col min="14" max="14" width="10.42578125" style="37"/>
    <col min="15" max="15" width="11.7109375" style="37" bestFit="1" customWidth="1"/>
    <col min="16" max="16384" width="10.42578125" style="37"/>
  </cols>
  <sheetData>
    <row r="1" spans="1:18" s="27" customFormat="1" ht="21.75" customHeight="1">
      <c r="A1" s="26" t="str">
        <f>'T2-4'!A1</f>
        <v>บริษัท อาร์ แอนด์ บี ฟู้ด ซัพพลาย จำกัด (มหาชน)</v>
      </c>
      <c r="E1" s="28"/>
      <c r="G1" s="29"/>
      <c r="H1" s="30"/>
      <c r="I1" s="29"/>
      <c r="K1" s="29"/>
      <c r="L1" s="30"/>
      <c r="M1" s="29"/>
    </row>
    <row r="2" spans="1:18" s="27" customFormat="1" ht="21.75" customHeight="1">
      <c r="A2" s="31" t="s">
        <v>114</v>
      </c>
      <c r="E2" s="28"/>
      <c r="G2" s="29"/>
      <c r="H2" s="30"/>
      <c r="I2" s="29"/>
      <c r="K2" s="29"/>
      <c r="L2" s="30"/>
      <c r="M2" s="29"/>
    </row>
    <row r="3" spans="1:18" s="27" customFormat="1" ht="21.75" customHeight="1">
      <c r="A3" s="242" t="s">
        <v>177</v>
      </c>
      <c r="B3" s="33"/>
      <c r="C3" s="33"/>
      <c r="D3" s="33"/>
      <c r="E3" s="128"/>
      <c r="F3" s="33"/>
      <c r="G3" s="34"/>
      <c r="H3" s="35"/>
      <c r="I3" s="34"/>
      <c r="J3" s="33"/>
      <c r="K3" s="34"/>
      <c r="L3" s="35"/>
      <c r="M3" s="34"/>
    </row>
    <row r="4" spans="1:18" s="27" customFormat="1" ht="21" customHeight="1">
      <c r="A4" s="36"/>
      <c r="E4" s="28"/>
      <c r="G4" s="29"/>
      <c r="H4" s="30"/>
      <c r="I4" s="29"/>
      <c r="K4" s="29"/>
      <c r="L4" s="30"/>
      <c r="M4" s="29"/>
    </row>
    <row r="5" spans="1:18" s="51" customFormat="1" ht="21" customHeight="1">
      <c r="A5" s="140"/>
      <c r="E5" s="138"/>
      <c r="G5" s="349" t="s">
        <v>53</v>
      </c>
      <c r="H5" s="349"/>
      <c r="I5" s="349"/>
      <c r="J5" s="141"/>
      <c r="K5" s="349" t="s">
        <v>66</v>
      </c>
      <c r="L5" s="349"/>
      <c r="M5" s="349"/>
    </row>
    <row r="6" spans="1:18" s="51" customFormat="1" ht="21" customHeight="1">
      <c r="A6" s="140"/>
      <c r="E6" s="138"/>
      <c r="G6" s="142" t="s">
        <v>54</v>
      </c>
      <c r="H6" s="143"/>
      <c r="I6" s="142" t="s">
        <v>54</v>
      </c>
      <c r="J6" s="53"/>
      <c r="K6" s="53" t="s">
        <v>54</v>
      </c>
      <c r="L6" s="53"/>
      <c r="M6" s="53" t="s">
        <v>54</v>
      </c>
    </row>
    <row r="7" spans="1:18" s="51" customFormat="1" ht="21" customHeight="1">
      <c r="A7" s="140"/>
      <c r="E7" s="138"/>
      <c r="G7" s="298" t="s">
        <v>174</v>
      </c>
      <c r="H7" s="299"/>
      <c r="I7" s="204" t="s">
        <v>174</v>
      </c>
      <c r="J7" s="298"/>
      <c r="K7" s="298" t="s">
        <v>174</v>
      </c>
      <c r="L7" s="298"/>
      <c r="M7" s="298" t="s">
        <v>174</v>
      </c>
    </row>
    <row r="8" spans="1:18" s="52" customFormat="1" ht="21" customHeight="1">
      <c r="E8" s="144"/>
      <c r="F8" s="54"/>
      <c r="G8" s="204" t="s">
        <v>143</v>
      </c>
      <c r="H8" s="205"/>
      <c r="I8" s="204" t="s">
        <v>121</v>
      </c>
      <c r="J8" s="206"/>
      <c r="K8" s="204" t="s">
        <v>143</v>
      </c>
      <c r="L8" s="205"/>
      <c r="M8" s="204" t="s">
        <v>121</v>
      </c>
    </row>
    <row r="9" spans="1:18" s="52" customFormat="1" ht="21" customHeight="1">
      <c r="E9" s="343" t="s">
        <v>1</v>
      </c>
      <c r="F9" s="54"/>
      <c r="G9" s="55" t="s">
        <v>2</v>
      </c>
      <c r="H9" s="56"/>
      <c r="I9" s="55" t="s">
        <v>2</v>
      </c>
      <c r="J9" s="54"/>
      <c r="K9" s="55" t="s">
        <v>2</v>
      </c>
      <c r="L9" s="56"/>
      <c r="M9" s="55" t="s">
        <v>2</v>
      </c>
    </row>
    <row r="10" spans="1:18" s="52" customFormat="1" ht="6" customHeight="1">
      <c r="A10" s="54"/>
      <c r="E10" s="137"/>
      <c r="G10" s="119"/>
      <c r="H10" s="145"/>
      <c r="I10" s="57"/>
      <c r="K10" s="119"/>
      <c r="L10" s="145"/>
      <c r="M10" s="57"/>
    </row>
    <row r="11" spans="1:18" s="52" customFormat="1" ht="21" customHeight="1">
      <c r="A11" s="52" t="s">
        <v>100</v>
      </c>
      <c r="E11" s="137"/>
      <c r="G11" s="124">
        <v>1633290906</v>
      </c>
      <c r="H11" s="145"/>
      <c r="I11" s="64">
        <v>1487971813</v>
      </c>
      <c r="J11" s="145"/>
      <c r="K11" s="124">
        <v>1207588721</v>
      </c>
      <c r="L11" s="145"/>
      <c r="M11" s="64">
        <v>1067105509</v>
      </c>
      <c r="P11" s="139"/>
    </row>
    <row r="12" spans="1:18" s="52" customFormat="1" ht="21" customHeight="1">
      <c r="A12" s="52" t="s">
        <v>90</v>
      </c>
      <c r="E12" s="137"/>
      <c r="G12" s="122">
        <v>-989414118</v>
      </c>
      <c r="H12" s="146"/>
      <c r="I12" s="127">
        <v>-840660634</v>
      </c>
      <c r="J12" s="146"/>
      <c r="K12" s="122">
        <v>-771402375</v>
      </c>
      <c r="L12" s="146"/>
      <c r="M12" s="127">
        <v>-647853576</v>
      </c>
    </row>
    <row r="13" spans="1:18" s="52" customFormat="1" ht="6" customHeight="1">
      <c r="E13" s="137"/>
      <c r="G13" s="124"/>
      <c r="H13" s="145"/>
      <c r="I13" s="64"/>
      <c r="J13" s="145"/>
      <c r="K13" s="124"/>
      <c r="L13" s="145"/>
      <c r="M13" s="64"/>
    </row>
    <row r="14" spans="1:18" s="52" customFormat="1" ht="21" customHeight="1">
      <c r="A14" s="54" t="s">
        <v>26</v>
      </c>
      <c r="E14" s="137"/>
      <c r="G14" s="124">
        <f>SUM(G11:G12)</f>
        <v>643876788</v>
      </c>
      <c r="H14" s="145"/>
      <c r="I14" s="64">
        <f>SUM(I11:I12)</f>
        <v>647311179</v>
      </c>
      <c r="J14" s="145"/>
      <c r="K14" s="124">
        <f>SUM(K11:K12)</f>
        <v>436186346</v>
      </c>
      <c r="L14" s="145"/>
      <c r="M14" s="64">
        <f>SUM(M11:M12)</f>
        <v>419251933</v>
      </c>
      <c r="O14" s="139"/>
      <c r="P14" s="139"/>
      <c r="Q14" s="139"/>
      <c r="R14" s="139"/>
    </row>
    <row r="15" spans="1:18" s="52" customFormat="1" ht="21" customHeight="1">
      <c r="A15" s="52" t="s">
        <v>169</v>
      </c>
      <c r="E15" s="137"/>
      <c r="G15" s="147">
        <v>-805753</v>
      </c>
      <c r="H15" s="146"/>
      <c r="I15" s="148">
        <v>4223486</v>
      </c>
      <c r="J15" s="146"/>
      <c r="K15" s="147">
        <v>9443010</v>
      </c>
      <c r="L15" s="146"/>
      <c r="M15" s="310">
        <v>4755282</v>
      </c>
      <c r="O15" s="139"/>
      <c r="P15" s="139"/>
      <c r="Q15" s="139"/>
      <c r="R15" s="139"/>
    </row>
    <row r="16" spans="1:18" s="52" customFormat="1" ht="21" customHeight="1">
      <c r="A16" s="52" t="s">
        <v>27</v>
      </c>
      <c r="E16" s="137"/>
      <c r="G16" s="147">
        <v>1810420</v>
      </c>
      <c r="H16" s="146"/>
      <c r="I16" s="148">
        <v>3277734</v>
      </c>
      <c r="J16" s="146"/>
      <c r="K16" s="147">
        <v>30012977</v>
      </c>
      <c r="L16" s="146"/>
      <c r="M16" s="310">
        <v>33370562</v>
      </c>
      <c r="O16" s="139"/>
      <c r="P16" s="139"/>
      <c r="Q16" s="139"/>
      <c r="R16" s="139"/>
    </row>
    <row r="17" spans="1:18" s="52" customFormat="1" ht="21" customHeight="1">
      <c r="A17" s="52" t="s">
        <v>28</v>
      </c>
      <c r="E17" s="137"/>
      <c r="G17" s="147">
        <v>-104422974</v>
      </c>
      <c r="H17" s="146"/>
      <c r="I17" s="148">
        <v>-85406054</v>
      </c>
      <c r="J17" s="146"/>
      <c r="K17" s="147">
        <v>-80695179</v>
      </c>
      <c r="L17" s="146"/>
      <c r="M17" s="148">
        <v>-62223347</v>
      </c>
      <c r="O17" s="139"/>
      <c r="P17" s="139"/>
      <c r="Q17" s="139"/>
      <c r="R17" s="139"/>
    </row>
    <row r="18" spans="1:18" s="52" customFormat="1" ht="21" customHeight="1">
      <c r="A18" s="52" t="s">
        <v>29</v>
      </c>
      <c r="E18" s="137"/>
      <c r="G18" s="147">
        <v>-220020937</v>
      </c>
      <c r="H18" s="146"/>
      <c r="I18" s="148">
        <v>-202373976</v>
      </c>
      <c r="J18" s="146"/>
      <c r="K18" s="147">
        <v>-152782816</v>
      </c>
      <c r="L18" s="146"/>
      <c r="M18" s="148">
        <v>-141975283</v>
      </c>
      <c r="O18" s="139"/>
      <c r="P18" s="139"/>
      <c r="Q18" s="139"/>
      <c r="R18" s="139"/>
    </row>
    <row r="19" spans="1:18" s="52" customFormat="1" ht="21" customHeight="1">
      <c r="A19" s="52" t="s">
        <v>135</v>
      </c>
      <c r="E19" s="137"/>
      <c r="G19" s="147">
        <v>-10728455</v>
      </c>
      <c r="H19" s="146"/>
      <c r="I19" s="148">
        <v>-4546042</v>
      </c>
      <c r="J19" s="146"/>
      <c r="K19" s="147">
        <v>-8902017</v>
      </c>
      <c r="L19" s="146"/>
      <c r="M19" s="148">
        <v>-4513113</v>
      </c>
      <c r="O19" s="139"/>
      <c r="P19" s="139"/>
      <c r="Q19" s="139"/>
      <c r="R19" s="139"/>
    </row>
    <row r="20" spans="1:18" s="52" customFormat="1" ht="21" customHeight="1">
      <c r="A20" s="52" t="s">
        <v>30</v>
      </c>
      <c r="E20" s="137"/>
      <c r="G20" s="149">
        <v>-3559279</v>
      </c>
      <c r="H20" s="145"/>
      <c r="I20" s="150">
        <v>-4604178</v>
      </c>
      <c r="J20" s="145"/>
      <c r="K20" s="149">
        <v>-4503864</v>
      </c>
      <c r="L20" s="145"/>
      <c r="M20" s="150">
        <v>-4411277</v>
      </c>
      <c r="O20" s="139"/>
      <c r="P20" s="139"/>
      <c r="Q20" s="139"/>
      <c r="R20" s="139"/>
    </row>
    <row r="21" spans="1:18" s="52" customFormat="1" ht="6" customHeight="1">
      <c r="A21" s="151"/>
      <c r="E21" s="137"/>
      <c r="G21" s="124"/>
      <c r="H21" s="145"/>
      <c r="I21" s="64"/>
      <c r="J21" s="145"/>
      <c r="K21" s="124"/>
      <c r="L21" s="145"/>
      <c r="M21" s="64"/>
      <c r="O21" s="139"/>
      <c r="P21" s="139"/>
      <c r="Q21" s="139"/>
      <c r="R21" s="139"/>
    </row>
    <row r="22" spans="1:18" s="52" customFormat="1" ht="21" customHeight="1">
      <c r="A22" s="54" t="s">
        <v>72</v>
      </c>
      <c r="E22" s="137"/>
      <c r="G22" s="119">
        <f>SUM(G14:G20)</f>
        <v>306149810</v>
      </c>
      <c r="H22" s="145"/>
      <c r="I22" s="57">
        <f>SUM(I14:I20)</f>
        <v>357882149</v>
      </c>
      <c r="J22" s="145"/>
      <c r="K22" s="119">
        <f>SUM(K14:K20)</f>
        <v>228758457</v>
      </c>
      <c r="L22" s="145"/>
      <c r="M22" s="57">
        <f>SUM(M14:M20)</f>
        <v>244254757</v>
      </c>
      <c r="O22" s="139"/>
      <c r="P22" s="139"/>
      <c r="Q22" s="139"/>
      <c r="R22" s="139"/>
    </row>
    <row r="23" spans="1:18" s="52" customFormat="1" ht="21" customHeight="1">
      <c r="A23" s="52" t="s">
        <v>31</v>
      </c>
      <c r="E23" s="138">
        <v>16</v>
      </c>
      <c r="G23" s="120">
        <v>-62834168</v>
      </c>
      <c r="H23" s="146"/>
      <c r="I23" s="125">
        <v>-73142105</v>
      </c>
      <c r="J23" s="146"/>
      <c r="K23" s="120">
        <v>-40675891</v>
      </c>
      <c r="L23" s="146"/>
      <c r="M23" s="125">
        <v>-46779260</v>
      </c>
      <c r="N23" s="153"/>
      <c r="O23" s="239"/>
      <c r="P23" s="292"/>
    </row>
    <row r="24" spans="1:18" s="52" customFormat="1" ht="6" customHeight="1">
      <c r="A24" s="54"/>
      <c r="E24" s="137"/>
      <c r="G24" s="124"/>
      <c r="H24" s="145"/>
      <c r="I24" s="64"/>
      <c r="J24" s="145"/>
      <c r="K24" s="124"/>
      <c r="L24" s="145"/>
      <c r="M24" s="64"/>
    </row>
    <row r="25" spans="1:18" s="52" customFormat="1" ht="21" customHeight="1">
      <c r="A25" s="54" t="s">
        <v>193</v>
      </c>
      <c r="E25" s="137"/>
      <c r="G25" s="147">
        <f>SUM(G22:G23)</f>
        <v>243315642</v>
      </c>
      <c r="H25" s="146"/>
      <c r="I25" s="148">
        <f>SUM(I22:I23)</f>
        <v>284740044</v>
      </c>
      <c r="J25" s="146"/>
      <c r="K25" s="147">
        <f>SUM(K22:K23)</f>
        <v>188082566</v>
      </c>
      <c r="L25" s="146"/>
      <c r="M25" s="148">
        <f>SUM(M22:M23)</f>
        <v>197475497</v>
      </c>
      <c r="P25" s="292"/>
    </row>
    <row r="26" spans="1:18" s="52" customFormat="1" ht="21" customHeight="1">
      <c r="A26" s="52" t="s">
        <v>216</v>
      </c>
      <c r="E26" s="137"/>
      <c r="G26" s="147"/>
      <c r="H26" s="146"/>
      <c r="I26" s="148"/>
      <c r="J26" s="146"/>
      <c r="K26" s="147"/>
      <c r="L26" s="146"/>
      <c r="M26" s="148"/>
      <c r="P26" s="292"/>
    </row>
    <row r="27" spans="1:18" s="52" customFormat="1" ht="21" customHeight="1">
      <c r="B27" s="52" t="s">
        <v>217</v>
      </c>
      <c r="E27" s="137">
        <v>7</v>
      </c>
      <c r="G27" s="156">
        <v>-58737557</v>
      </c>
      <c r="H27" s="146"/>
      <c r="I27" s="157">
        <v>-29083565</v>
      </c>
      <c r="J27" s="146"/>
      <c r="K27" s="156">
        <v>0</v>
      </c>
      <c r="L27" s="146"/>
      <c r="M27" s="157">
        <v>0</v>
      </c>
      <c r="P27" s="292"/>
    </row>
    <row r="28" spans="1:18" s="52" customFormat="1" ht="6" customHeight="1">
      <c r="A28" s="54"/>
      <c r="E28" s="137"/>
      <c r="G28" s="124"/>
      <c r="H28" s="145"/>
      <c r="I28" s="64"/>
      <c r="J28" s="145"/>
      <c r="K28" s="124"/>
      <c r="L28" s="145"/>
      <c r="M28" s="64"/>
    </row>
    <row r="29" spans="1:18" s="52" customFormat="1" ht="21" customHeight="1" thickBot="1">
      <c r="A29" s="54" t="s">
        <v>194</v>
      </c>
      <c r="E29" s="137"/>
      <c r="G29" s="123">
        <f>SUM(G25:G27)</f>
        <v>184578085</v>
      </c>
      <c r="H29" s="145"/>
      <c r="I29" s="63">
        <f>SUM(I25:I27)</f>
        <v>255656479</v>
      </c>
      <c r="J29" s="145"/>
      <c r="K29" s="123">
        <f>SUM(K25:K27)</f>
        <v>188082566</v>
      </c>
      <c r="L29" s="145"/>
      <c r="M29" s="63">
        <f>SUM(M25:M27)</f>
        <v>197475497</v>
      </c>
      <c r="O29" s="139"/>
      <c r="P29" s="139"/>
    </row>
    <row r="30" spans="1:18" s="52" customFormat="1" ht="12.75" customHeight="1" thickTop="1">
      <c r="A30" s="54"/>
      <c r="E30" s="137"/>
      <c r="G30" s="119"/>
      <c r="H30" s="145"/>
      <c r="I30" s="57"/>
      <c r="J30" s="145"/>
      <c r="K30" s="119"/>
      <c r="L30" s="145"/>
      <c r="M30" s="57"/>
    </row>
    <row r="31" spans="1:18" s="52" customFormat="1" ht="21" customHeight="1">
      <c r="A31" s="54" t="s">
        <v>154</v>
      </c>
      <c r="E31" s="137"/>
      <c r="G31" s="152"/>
      <c r="H31" s="153"/>
      <c r="I31" s="153"/>
      <c r="J31" s="153"/>
      <c r="K31" s="152"/>
      <c r="L31" s="153"/>
    </row>
    <row r="32" spans="1:18" s="52" customFormat="1" ht="21" customHeight="1">
      <c r="A32" s="154" t="s">
        <v>152</v>
      </c>
      <c r="E32" s="137"/>
      <c r="G32" s="155"/>
      <c r="H32" s="139"/>
      <c r="J32" s="139"/>
      <c r="K32" s="155"/>
      <c r="L32" s="139"/>
      <c r="O32" s="153"/>
    </row>
    <row r="33" spans="1:13" s="52" customFormat="1" ht="21" customHeight="1">
      <c r="A33" s="154"/>
      <c r="B33" s="154" t="s">
        <v>168</v>
      </c>
      <c r="E33" s="137"/>
      <c r="G33" s="155"/>
      <c r="H33" s="139"/>
      <c r="J33" s="139"/>
      <c r="K33" s="155"/>
      <c r="L33" s="139"/>
    </row>
    <row r="34" spans="1:13" s="52" customFormat="1" ht="21" customHeight="1">
      <c r="A34" s="154"/>
      <c r="B34" s="52" t="s">
        <v>167</v>
      </c>
      <c r="C34" s="154"/>
      <c r="E34" s="137"/>
      <c r="G34" s="122">
        <v>9538509</v>
      </c>
      <c r="H34" s="148"/>
      <c r="I34" s="127">
        <v>3983093</v>
      </c>
      <c r="J34" s="148"/>
      <c r="K34" s="122">
        <v>0</v>
      </c>
      <c r="L34" s="148"/>
      <c r="M34" s="157">
        <v>0</v>
      </c>
    </row>
    <row r="35" spans="1:13" s="52" customFormat="1" ht="6" customHeight="1">
      <c r="E35" s="137"/>
      <c r="G35" s="119"/>
      <c r="H35" s="148"/>
      <c r="I35" s="57"/>
      <c r="J35" s="148"/>
      <c r="K35" s="119"/>
      <c r="L35" s="148"/>
      <c r="M35" s="57"/>
    </row>
    <row r="36" spans="1:13" s="52" customFormat="1" ht="21" customHeight="1">
      <c r="A36" s="154"/>
      <c r="B36" s="52" t="s">
        <v>74</v>
      </c>
      <c r="E36" s="137"/>
      <c r="G36" s="155"/>
      <c r="H36" s="148"/>
      <c r="J36" s="148"/>
      <c r="K36" s="155"/>
      <c r="L36" s="148"/>
    </row>
    <row r="37" spans="1:13" s="52" customFormat="1" ht="21" customHeight="1">
      <c r="A37" s="154"/>
      <c r="C37" s="52" t="s">
        <v>75</v>
      </c>
      <c r="E37" s="137"/>
      <c r="G37" s="156">
        <f>SUM(G34:G34)</f>
        <v>9538509</v>
      </c>
      <c r="H37" s="148"/>
      <c r="I37" s="157">
        <f>SUM(I34:I34)</f>
        <v>3983093</v>
      </c>
      <c r="J37" s="148"/>
      <c r="K37" s="156">
        <f>SUM(K34:K34)</f>
        <v>0</v>
      </c>
      <c r="L37" s="148"/>
      <c r="M37" s="157">
        <f>SUM(M34:M34)</f>
        <v>0</v>
      </c>
    </row>
    <row r="38" spans="1:13" s="52" customFormat="1" ht="6" customHeight="1">
      <c r="E38" s="137"/>
      <c r="G38" s="119"/>
      <c r="H38" s="148"/>
      <c r="I38" s="57"/>
      <c r="J38" s="148"/>
      <c r="K38" s="119"/>
      <c r="L38" s="148"/>
      <c r="M38" s="57"/>
    </row>
    <row r="39" spans="1:13" s="52" customFormat="1" ht="21" customHeight="1">
      <c r="A39" s="54" t="s">
        <v>203</v>
      </c>
      <c r="B39" s="54"/>
      <c r="C39" s="54"/>
      <c r="D39" s="54"/>
      <c r="E39" s="137"/>
      <c r="G39" s="156">
        <f>G37</f>
        <v>9538509</v>
      </c>
      <c r="H39" s="148"/>
      <c r="I39" s="157">
        <f>I37</f>
        <v>3983093</v>
      </c>
      <c r="J39" s="148"/>
      <c r="K39" s="156">
        <f>K37</f>
        <v>0</v>
      </c>
      <c r="L39" s="148"/>
      <c r="M39" s="157">
        <f>M37</f>
        <v>0</v>
      </c>
    </row>
    <row r="40" spans="1:13" s="52" customFormat="1" ht="6" customHeight="1">
      <c r="A40" s="54"/>
      <c r="B40" s="54"/>
      <c r="C40" s="54"/>
      <c r="D40" s="54"/>
      <c r="E40" s="137"/>
      <c r="G40" s="158"/>
      <c r="H40" s="148"/>
      <c r="I40" s="159"/>
      <c r="J40" s="148"/>
      <c r="K40" s="158"/>
      <c r="L40" s="148"/>
      <c r="M40" s="159"/>
    </row>
    <row r="41" spans="1:13" s="52" customFormat="1" ht="21" customHeight="1" thickBot="1">
      <c r="A41" s="54" t="s">
        <v>78</v>
      </c>
      <c r="E41" s="137"/>
      <c r="G41" s="123">
        <f>SUM(G29,G39)</f>
        <v>194116594</v>
      </c>
      <c r="H41" s="145"/>
      <c r="I41" s="63">
        <f>SUM(I29,I39)</f>
        <v>259639572</v>
      </c>
      <c r="J41" s="145"/>
      <c r="K41" s="123">
        <f>SUM(K29,K39)</f>
        <v>188082566</v>
      </c>
      <c r="L41" s="145"/>
      <c r="M41" s="63">
        <f>SUM(M29,M39)</f>
        <v>197475497</v>
      </c>
    </row>
    <row r="42" spans="1:13" s="52" customFormat="1" ht="21" customHeight="1" thickTop="1">
      <c r="A42" s="54"/>
      <c r="E42" s="137"/>
      <c r="G42" s="57"/>
      <c r="H42" s="145"/>
      <c r="I42" s="57"/>
      <c r="J42" s="145"/>
      <c r="K42" s="57"/>
      <c r="L42" s="145"/>
      <c r="M42" s="57"/>
    </row>
    <row r="43" spans="1:13" s="52" customFormat="1" ht="21" customHeight="1">
      <c r="A43" s="54"/>
      <c r="E43" s="137"/>
      <c r="G43" s="57"/>
      <c r="H43" s="145"/>
      <c r="I43" s="57"/>
      <c r="J43" s="145"/>
      <c r="K43" s="57"/>
      <c r="L43" s="145"/>
      <c r="M43" s="57"/>
    </row>
    <row r="44" spans="1:13" s="52" customFormat="1" ht="7.9" customHeight="1">
      <c r="A44" s="54"/>
      <c r="E44" s="137"/>
      <c r="G44" s="57"/>
      <c r="H44" s="145"/>
      <c r="I44" s="57"/>
      <c r="J44" s="145"/>
      <c r="K44" s="57"/>
      <c r="L44" s="145"/>
      <c r="M44" s="57"/>
    </row>
    <row r="45" spans="1:13" ht="21.95" customHeight="1">
      <c r="A45" s="45" t="str">
        <f>'T2-4'!A132</f>
        <v>หมายเหตุประกอบข้อมูลทางการเงินเป็นส่วนหนึ่งของข้อมูลทางการเงินระหว่างกาลนี้</v>
      </c>
      <c r="B45" s="45"/>
      <c r="C45" s="45"/>
      <c r="D45" s="45"/>
      <c r="E45" s="130"/>
      <c r="F45" s="45"/>
      <c r="G45" s="42"/>
      <c r="H45" s="44"/>
      <c r="I45" s="42"/>
      <c r="J45" s="44"/>
      <c r="K45" s="42"/>
      <c r="L45" s="45"/>
      <c r="M45" s="42"/>
    </row>
    <row r="46" spans="1:13" ht="21" customHeight="1">
      <c r="A46" s="26" t="str">
        <f>A1</f>
        <v>บริษัท อาร์ แอนด์ บี ฟู้ด ซัพพลาย จำกัด (มหาชน)</v>
      </c>
      <c r="B46" s="27"/>
      <c r="C46" s="27"/>
      <c r="D46" s="27"/>
      <c r="E46" s="28"/>
      <c r="F46" s="27"/>
      <c r="G46" s="29"/>
      <c r="H46" s="30"/>
      <c r="I46" s="29"/>
      <c r="J46" s="27"/>
      <c r="K46" s="29"/>
      <c r="L46" s="30"/>
      <c r="M46" s="29"/>
    </row>
    <row r="47" spans="1:13" ht="21" customHeight="1">
      <c r="A47" s="31" t="s">
        <v>129</v>
      </c>
      <c r="B47" s="27"/>
      <c r="C47" s="27"/>
      <c r="D47" s="27"/>
      <c r="E47" s="28"/>
      <c r="F47" s="27"/>
      <c r="G47" s="29"/>
      <c r="H47" s="30"/>
      <c r="I47" s="29"/>
      <c r="J47" s="27"/>
      <c r="K47" s="29"/>
      <c r="L47" s="30"/>
      <c r="M47" s="29"/>
    </row>
    <row r="48" spans="1:13" ht="21" customHeight="1">
      <c r="A48" s="32" t="str">
        <f>+A3</f>
        <v>สำหรับงวดหกเดือนสิ้นสุดวันที่ 30 มิถุนายน พ.ศ. 2564</v>
      </c>
      <c r="B48" s="33"/>
      <c r="C48" s="33"/>
      <c r="D48" s="33"/>
      <c r="E48" s="128"/>
      <c r="F48" s="33"/>
      <c r="G48" s="34"/>
      <c r="H48" s="35"/>
      <c r="I48" s="34"/>
      <c r="J48" s="33"/>
      <c r="K48" s="34"/>
      <c r="L48" s="35"/>
      <c r="M48" s="34"/>
    </row>
    <row r="49" spans="1:13" ht="21" customHeight="1">
      <c r="A49" s="38"/>
      <c r="G49" s="29"/>
      <c r="H49" s="43"/>
      <c r="I49" s="29"/>
      <c r="J49" s="43"/>
      <c r="K49" s="29"/>
      <c r="L49" s="27"/>
      <c r="M49" s="29"/>
    </row>
    <row r="50" spans="1:13" s="52" customFormat="1" ht="20.100000000000001" customHeight="1">
      <c r="A50" s="54"/>
      <c r="E50" s="138"/>
      <c r="F50" s="51"/>
      <c r="G50" s="349" t="s">
        <v>53</v>
      </c>
      <c r="H50" s="349"/>
      <c r="I50" s="349"/>
      <c r="J50" s="141"/>
      <c r="K50" s="349" t="s">
        <v>66</v>
      </c>
      <c r="L50" s="349"/>
      <c r="M50" s="349"/>
    </row>
    <row r="51" spans="1:13" s="52" customFormat="1" ht="20.100000000000001" customHeight="1">
      <c r="A51" s="54"/>
      <c r="E51" s="138"/>
      <c r="F51" s="51"/>
      <c r="G51" s="142" t="s">
        <v>54</v>
      </c>
      <c r="H51" s="143"/>
      <c r="I51" s="142" t="s">
        <v>54</v>
      </c>
      <c r="J51" s="53"/>
      <c r="K51" s="53" t="s">
        <v>54</v>
      </c>
      <c r="L51" s="53"/>
      <c r="M51" s="53" t="s">
        <v>54</v>
      </c>
    </row>
    <row r="52" spans="1:13" s="52" customFormat="1" ht="20.100000000000001" customHeight="1">
      <c r="A52" s="54"/>
      <c r="E52" s="138"/>
      <c r="F52" s="51"/>
      <c r="G52" s="298" t="s">
        <v>174</v>
      </c>
      <c r="H52" s="299"/>
      <c r="I52" s="204" t="s">
        <v>174</v>
      </c>
      <c r="J52" s="298"/>
      <c r="K52" s="298" t="s">
        <v>174</v>
      </c>
      <c r="L52" s="298"/>
      <c r="M52" s="298" t="s">
        <v>174</v>
      </c>
    </row>
    <row r="53" spans="1:13" s="52" customFormat="1" ht="20.100000000000001" customHeight="1">
      <c r="A53" s="54"/>
      <c r="E53" s="144"/>
      <c r="F53" s="54"/>
      <c r="G53" s="204" t="s">
        <v>143</v>
      </c>
      <c r="H53" s="205"/>
      <c r="I53" s="204" t="s">
        <v>121</v>
      </c>
      <c r="J53" s="206"/>
      <c r="K53" s="204" t="s">
        <v>143</v>
      </c>
      <c r="L53" s="205"/>
      <c r="M53" s="204" t="s">
        <v>121</v>
      </c>
    </row>
    <row r="54" spans="1:13" s="52" customFormat="1" ht="20.100000000000001" customHeight="1">
      <c r="E54" s="144"/>
      <c r="F54" s="54"/>
      <c r="G54" s="55" t="s">
        <v>2</v>
      </c>
      <c r="H54" s="56"/>
      <c r="I54" s="55" t="s">
        <v>2</v>
      </c>
      <c r="J54" s="54"/>
      <c r="K54" s="55" t="s">
        <v>2</v>
      </c>
      <c r="L54" s="56"/>
      <c r="M54" s="55" t="s">
        <v>2</v>
      </c>
    </row>
    <row r="55" spans="1:13" s="52" customFormat="1" ht="8.1" customHeight="1">
      <c r="E55" s="160"/>
      <c r="F55" s="54"/>
      <c r="G55" s="119"/>
      <c r="H55" s="148"/>
      <c r="I55" s="57"/>
      <c r="J55" s="148"/>
      <c r="K55" s="119"/>
      <c r="L55" s="56"/>
      <c r="M55" s="126"/>
    </row>
    <row r="56" spans="1:13" s="52" customFormat="1" ht="20.100000000000001" customHeight="1">
      <c r="A56" s="161" t="s">
        <v>155</v>
      </c>
      <c r="B56" s="51"/>
      <c r="C56" s="51"/>
      <c r="D56" s="51"/>
      <c r="E56" s="137"/>
      <c r="G56" s="119"/>
      <c r="H56" s="148"/>
      <c r="I56" s="57"/>
      <c r="J56" s="148"/>
      <c r="K56" s="119"/>
      <c r="L56" s="51"/>
    </row>
    <row r="57" spans="1:13" s="52" customFormat="1" ht="20.100000000000001" customHeight="1">
      <c r="B57" s="52" t="s">
        <v>157</v>
      </c>
      <c r="E57" s="137"/>
      <c r="G57" s="119">
        <f>G29-G58</f>
        <v>182997645</v>
      </c>
      <c r="H57" s="148"/>
      <c r="I57" s="57">
        <f>I29-I58</f>
        <v>256314898</v>
      </c>
      <c r="J57" s="148"/>
      <c r="K57" s="119">
        <f>K29-K58</f>
        <v>188082566</v>
      </c>
      <c r="L57" s="148"/>
      <c r="M57" s="57">
        <f>M29-M58</f>
        <v>197475497</v>
      </c>
    </row>
    <row r="58" spans="1:13" s="52" customFormat="1" ht="20.100000000000001" customHeight="1">
      <c r="B58" s="52" t="s">
        <v>198</v>
      </c>
      <c r="E58" s="137"/>
      <c r="G58" s="122">
        <v>1580440</v>
      </c>
      <c r="H58" s="148"/>
      <c r="I58" s="127">
        <v>-658419</v>
      </c>
      <c r="J58" s="148"/>
      <c r="K58" s="122">
        <v>0</v>
      </c>
      <c r="L58" s="148"/>
      <c r="M58" s="127">
        <v>0</v>
      </c>
    </row>
    <row r="59" spans="1:13" s="52" customFormat="1" ht="8.1" customHeight="1">
      <c r="A59" s="161"/>
      <c r="B59" s="51"/>
      <c r="C59" s="51"/>
      <c r="D59" s="51"/>
      <c r="E59" s="137"/>
      <c r="G59" s="158"/>
      <c r="H59" s="148"/>
      <c r="I59" s="159"/>
      <c r="J59" s="148"/>
      <c r="K59" s="158"/>
      <c r="L59" s="148"/>
      <c r="M59" s="159"/>
    </row>
    <row r="60" spans="1:13" s="52" customFormat="1" ht="20.100000000000001" customHeight="1" thickBot="1">
      <c r="A60" s="161"/>
      <c r="B60" s="51"/>
      <c r="C60" s="51"/>
      <c r="D60" s="51"/>
      <c r="E60" s="137"/>
      <c r="G60" s="162">
        <f>+G29</f>
        <v>184578085</v>
      </c>
      <c r="H60" s="148"/>
      <c r="I60" s="315">
        <f>+I29</f>
        <v>255656479</v>
      </c>
      <c r="J60" s="148"/>
      <c r="K60" s="162">
        <f>+K29</f>
        <v>188082566</v>
      </c>
      <c r="L60" s="148"/>
      <c r="M60" s="315">
        <f>+M29</f>
        <v>197475497</v>
      </c>
    </row>
    <row r="61" spans="1:13" s="52" customFormat="1" ht="20.100000000000001" customHeight="1" thickTop="1">
      <c r="A61" s="161"/>
      <c r="B61" s="51"/>
      <c r="C61" s="51"/>
      <c r="D61" s="51"/>
      <c r="E61" s="137"/>
      <c r="G61" s="158"/>
      <c r="H61" s="148"/>
      <c r="I61" s="159"/>
      <c r="J61" s="148"/>
      <c r="K61" s="158"/>
      <c r="L61" s="148"/>
      <c r="M61" s="159"/>
    </row>
    <row r="62" spans="1:13" s="52" customFormat="1" ht="20.100000000000001" customHeight="1">
      <c r="A62" s="161" t="s">
        <v>156</v>
      </c>
      <c r="B62" s="51"/>
      <c r="C62" s="51"/>
      <c r="D62" s="51"/>
      <c r="E62" s="137"/>
      <c r="G62" s="119"/>
      <c r="H62" s="148"/>
      <c r="I62" s="159"/>
      <c r="J62" s="148"/>
      <c r="K62" s="158"/>
      <c r="L62" s="148"/>
      <c r="M62" s="159"/>
    </row>
    <row r="63" spans="1:13" s="52" customFormat="1" ht="20.100000000000001" customHeight="1">
      <c r="B63" s="52" t="s">
        <v>157</v>
      </c>
      <c r="E63" s="137"/>
      <c r="G63" s="119"/>
      <c r="H63" s="148"/>
      <c r="I63" s="57"/>
      <c r="J63" s="148"/>
      <c r="K63" s="158"/>
    </row>
    <row r="64" spans="1:13" s="52" customFormat="1" ht="20.100000000000001" customHeight="1">
      <c r="C64" s="321" t="s">
        <v>197</v>
      </c>
      <c r="E64" s="137"/>
      <c r="G64" s="119">
        <f>G41-G65-G66</f>
        <v>251051634</v>
      </c>
      <c r="H64" s="148"/>
      <c r="I64" s="57">
        <v>289377963</v>
      </c>
      <c r="J64" s="148"/>
      <c r="K64" s="119">
        <f>+K41-K66</f>
        <v>188082566</v>
      </c>
      <c r="L64" s="148"/>
      <c r="M64" s="57">
        <f>+M41-M66</f>
        <v>197475497</v>
      </c>
    </row>
    <row r="65" spans="1:13" s="52" customFormat="1" ht="20.100000000000001" customHeight="1">
      <c r="C65" s="321" t="s">
        <v>196</v>
      </c>
      <c r="E65" s="137"/>
      <c r="G65" s="119">
        <f>G27</f>
        <v>-58737557</v>
      </c>
      <c r="H65" s="148"/>
      <c r="I65" s="57">
        <v>-29083565</v>
      </c>
      <c r="J65" s="148"/>
      <c r="K65" s="119">
        <v>0</v>
      </c>
      <c r="L65" s="148"/>
      <c r="M65" s="57">
        <v>0</v>
      </c>
    </row>
    <row r="66" spans="1:13" s="52" customFormat="1" ht="20.100000000000001" customHeight="1">
      <c r="B66" s="52" t="s">
        <v>198</v>
      </c>
      <c r="E66" s="137"/>
      <c r="G66" s="122">
        <v>1802517</v>
      </c>
      <c r="H66" s="148"/>
      <c r="I66" s="127">
        <v>-654826</v>
      </c>
      <c r="J66" s="148"/>
      <c r="K66" s="122">
        <v>0</v>
      </c>
      <c r="L66" s="148"/>
      <c r="M66" s="127">
        <v>0</v>
      </c>
    </row>
    <row r="67" spans="1:13" s="52" customFormat="1" ht="8.1" customHeight="1">
      <c r="A67" s="161"/>
      <c r="B67" s="51"/>
      <c r="C67" s="51"/>
      <c r="D67" s="51"/>
      <c r="E67" s="137"/>
      <c r="G67" s="158"/>
      <c r="H67" s="148"/>
      <c r="I67" s="159"/>
      <c r="J67" s="148"/>
      <c r="K67" s="158"/>
      <c r="L67" s="148"/>
      <c r="M67" s="159"/>
    </row>
    <row r="68" spans="1:13" s="52" customFormat="1" ht="20.100000000000001" customHeight="1" thickBot="1">
      <c r="E68" s="137"/>
      <c r="G68" s="162">
        <f>+G41</f>
        <v>194116594</v>
      </c>
      <c r="H68" s="148"/>
      <c r="I68" s="315">
        <f>+I41</f>
        <v>259639572</v>
      </c>
      <c r="J68" s="148"/>
      <c r="K68" s="162">
        <f>+K41</f>
        <v>188082566</v>
      </c>
      <c r="L68" s="148"/>
      <c r="M68" s="315">
        <f>+M41</f>
        <v>197475497</v>
      </c>
    </row>
    <row r="69" spans="1:13" s="52" customFormat="1" ht="20.100000000000001" customHeight="1" thickTop="1">
      <c r="E69" s="137"/>
      <c r="G69" s="147"/>
      <c r="H69" s="148"/>
      <c r="I69" s="148"/>
      <c r="J69" s="148"/>
      <c r="K69" s="147"/>
      <c r="L69" s="148"/>
      <c r="M69" s="148"/>
    </row>
    <row r="70" spans="1:13" s="52" customFormat="1" ht="20.100000000000001" customHeight="1">
      <c r="A70" s="161"/>
      <c r="B70" s="51"/>
      <c r="C70" s="51"/>
      <c r="D70" s="51"/>
      <c r="E70" s="137"/>
      <c r="G70" s="158"/>
      <c r="H70" s="148"/>
      <c r="I70" s="159"/>
      <c r="J70" s="148"/>
      <c r="K70" s="158"/>
      <c r="L70" s="148"/>
      <c r="M70" s="159"/>
    </row>
    <row r="71" spans="1:13" s="52" customFormat="1" ht="20.100000000000001" customHeight="1">
      <c r="A71" s="161" t="s">
        <v>214</v>
      </c>
      <c r="B71" s="51"/>
      <c r="C71" s="51"/>
      <c r="D71" s="51"/>
      <c r="E71" s="51"/>
      <c r="F71" s="51"/>
      <c r="G71" s="331"/>
      <c r="H71" s="163"/>
      <c r="I71" s="164"/>
      <c r="J71" s="163"/>
      <c r="K71" s="331"/>
      <c r="L71" s="163"/>
      <c r="M71" s="164"/>
    </row>
    <row r="72" spans="1:13" s="52" customFormat="1" ht="20.100000000000001" customHeight="1">
      <c r="A72" s="161"/>
      <c r="B72" s="161" t="s">
        <v>213</v>
      </c>
      <c r="C72" s="51"/>
      <c r="D72" s="51"/>
      <c r="E72" s="51"/>
      <c r="F72" s="51"/>
      <c r="G72" s="331"/>
      <c r="H72" s="163"/>
      <c r="I72" s="164"/>
      <c r="J72" s="163"/>
      <c r="K72" s="331"/>
      <c r="L72" s="163"/>
      <c r="M72" s="164"/>
    </row>
    <row r="73" spans="1:13" s="52" customFormat="1" ht="20.100000000000001" customHeight="1">
      <c r="A73" s="51" t="s">
        <v>207</v>
      </c>
      <c r="B73" s="51"/>
      <c r="C73" s="51"/>
      <c r="D73" s="51"/>
      <c r="E73" s="51"/>
      <c r="F73" s="51"/>
      <c r="G73" s="332">
        <f>G41-G68</f>
        <v>0</v>
      </c>
      <c r="H73" s="166"/>
      <c r="I73" s="165">
        <f>I41-I68</f>
        <v>0</v>
      </c>
      <c r="J73" s="166"/>
      <c r="K73" s="332">
        <f>K41-K68</f>
        <v>0</v>
      </c>
      <c r="L73" s="166"/>
      <c r="M73" s="165">
        <f>M41-M68</f>
        <v>0</v>
      </c>
    </row>
    <row r="74" spans="1:13" s="52" customFormat="1" ht="20.100000000000001" customHeight="1">
      <c r="A74" s="51"/>
      <c r="B74" s="51" t="s">
        <v>206</v>
      </c>
      <c r="C74" s="51"/>
      <c r="D74" s="51"/>
      <c r="E74" s="51"/>
      <c r="F74" s="51"/>
      <c r="G74" s="336">
        <f>ROUND((G25-G58)/2000000000,3)</f>
        <v>0.121</v>
      </c>
      <c r="H74" s="337"/>
      <c r="I74" s="338">
        <f>ROUND((I25-I58)/2000000000,3)</f>
        <v>0.14299999999999999</v>
      </c>
      <c r="J74" s="337"/>
      <c r="K74" s="336">
        <f>ROUND((K25-K58)/2000000000,3)</f>
        <v>9.4E-2</v>
      </c>
      <c r="L74" s="337"/>
      <c r="M74" s="338">
        <f>ROUND((M25-M58)/2000000000,3)</f>
        <v>9.9000000000000005E-2</v>
      </c>
    </row>
    <row r="75" spans="1:13" s="52" customFormat="1" ht="20.100000000000001" customHeight="1">
      <c r="A75" s="51"/>
      <c r="B75" s="51" t="s">
        <v>185</v>
      </c>
      <c r="C75" s="51"/>
      <c r="D75" s="51"/>
      <c r="E75" s="51"/>
      <c r="F75" s="51"/>
      <c r="G75" s="339">
        <f>ROUND(G27/2000000000,3)</f>
        <v>-2.9000000000000001E-2</v>
      </c>
      <c r="H75" s="337"/>
      <c r="I75" s="340">
        <f>ROUND(I27/2000000000,3)</f>
        <v>-1.4999999999999999E-2</v>
      </c>
      <c r="J75" s="337"/>
      <c r="K75" s="339">
        <f>ROUND(K27/2000000000,3)</f>
        <v>0</v>
      </c>
      <c r="L75" s="337"/>
      <c r="M75" s="340">
        <f>ROUND(M27/2000000000,3)</f>
        <v>0</v>
      </c>
    </row>
    <row r="76" spans="1:13" s="52" customFormat="1" ht="8.1" customHeight="1">
      <c r="A76" s="161"/>
      <c r="B76" s="51"/>
      <c r="C76" s="51"/>
      <c r="D76" s="51"/>
      <c r="E76" s="137"/>
      <c r="G76" s="158"/>
      <c r="H76" s="148"/>
      <c r="I76" s="159"/>
      <c r="J76" s="148"/>
      <c r="K76" s="158"/>
      <c r="L76" s="148"/>
      <c r="M76" s="159"/>
    </row>
    <row r="77" spans="1:13" s="52" customFormat="1" ht="20.100000000000001" customHeight="1" thickBot="1">
      <c r="A77" s="51"/>
      <c r="B77" s="51" t="s">
        <v>215</v>
      </c>
      <c r="C77" s="51"/>
      <c r="D77" s="51"/>
      <c r="E77" s="51"/>
      <c r="F77" s="51"/>
      <c r="G77" s="341">
        <f>SUM(G74:G75)</f>
        <v>9.1999999999999998E-2</v>
      </c>
      <c r="H77" s="337"/>
      <c r="I77" s="342">
        <f>SUM(I74:I75)</f>
        <v>0.128</v>
      </c>
      <c r="J77" s="337"/>
      <c r="K77" s="341">
        <f>SUM(K74:K75)</f>
        <v>9.4E-2</v>
      </c>
      <c r="L77" s="337"/>
      <c r="M77" s="342">
        <f>SUM(M74:M75)</f>
        <v>9.9000000000000005E-2</v>
      </c>
    </row>
    <row r="78" spans="1:13" s="52" customFormat="1" ht="20.100000000000001" customHeight="1" thickTop="1">
      <c r="A78" s="51"/>
      <c r="B78" s="51"/>
      <c r="C78" s="51"/>
      <c r="D78" s="51"/>
      <c r="E78" s="51"/>
      <c r="F78" s="51"/>
      <c r="G78" s="329"/>
      <c r="H78" s="330"/>
      <c r="I78" s="329"/>
      <c r="J78" s="330"/>
      <c r="K78" s="329"/>
      <c r="L78" s="330"/>
      <c r="M78" s="329"/>
    </row>
    <row r="79" spans="1:13" s="52" customFormat="1" ht="20.100000000000001" customHeight="1">
      <c r="A79" s="51"/>
      <c r="B79" s="51"/>
      <c r="C79" s="51"/>
      <c r="D79" s="51"/>
      <c r="E79" s="51"/>
      <c r="F79" s="51"/>
      <c r="G79" s="164"/>
      <c r="H79" s="163"/>
      <c r="I79" s="164"/>
      <c r="J79" s="163"/>
      <c r="K79" s="164"/>
      <c r="L79" s="163"/>
      <c r="M79" s="164"/>
    </row>
    <row r="80" spans="1:13" ht="20.100000000000001" customHeight="1">
      <c r="A80" s="27"/>
      <c r="B80" s="27"/>
      <c r="C80" s="27"/>
      <c r="D80" s="27"/>
      <c r="E80" s="27"/>
      <c r="F80" s="27"/>
      <c r="G80" s="47"/>
      <c r="H80" s="46"/>
      <c r="I80" s="47"/>
      <c r="J80" s="46"/>
      <c r="K80" s="47"/>
      <c r="L80" s="46"/>
      <c r="M80" s="47"/>
    </row>
    <row r="81" spans="1:13" ht="20.100000000000001" customHeight="1">
      <c r="A81" s="27"/>
      <c r="B81" s="27"/>
      <c r="C81" s="27"/>
      <c r="D81" s="27"/>
      <c r="E81" s="27"/>
      <c r="F81" s="27"/>
      <c r="G81" s="47"/>
      <c r="H81" s="46"/>
      <c r="I81" s="47"/>
      <c r="J81" s="46"/>
      <c r="K81" s="47"/>
      <c r="L81" s="46"/>
      <c r="M81" s="47"/>
    </row>
    <row r="82" spans="1:13" ht="20.100000000000001" customHeight="1">
      <c r="A82" s="27"/>
      <c r="B82" s="27"/>
      <c r="C82" s="27"/>
      <c r="D82" s="27"/>
      <c r="E82" s="27"/>
      <c r="F82" s="27"/>
      <c r="G82" s="47"/>
      <c r="H82" s="46"/>
      <c r="I82" s="47"/>
      <c r="J82" s="46"/>
      <c r="K82" s="47"/>
      <c r="L82" s="46"/>
      <c r="M82" s="47"/>
    </row>
    <row r="83" spans="1:13" ht="22.5" customHeight="1">
      <c r="A83" s="27"/>
      <c r="B83" s="27"/>
      <c r="C83" s="27"/>
      <c r="D83" s="27"/>
      <c r="E83" s="27"/>
      <c r="F83" s="27"/>
      <c r="G83" s="47"/>
      <c r="H83" s="46"/>
      <c r="I83" s="47"/>
      <c r="J83" s="46"/>
      <c r="K83" s="47"/>
      <c r="L83" s="46"/>
      <c r="M83" s="47"/>
    </row>
    <row r="84" spans="1:13" ht="19.5" customHeight="1">
      <c r="A84" s="27"/>
      <c r="B84" s="27"/>
      <c r="C84" s="27"/>
      <c r="D84" s="27"/>
      <c r="E84" s="27"/>
      <c r="F84" s="27"/>
      <c r="G84" s="47"/>
      <c r="H84" s="46"/>
      <c r="I84" s="47"/>
      <c r="J84" s="46"/>
      <c r="K84" s="47"/>
      <c r="L84" s="46"/>
      <c r="M84" s="47"/>
    </row>
    <row r="85" spans="1:13" ht="17.45" customHeight="1">
      <c r="A85" s="27"/>
      <c r="B85" s="27"/>
      <c r="C85" s="27"/>
      <c r="D85" s="27"/>
      <c r="E85" s="27"/>
      <c r="F85" s="27"/>
      <c r="G85" s="47"/>
      <c r="H85" s="46"/>
      <c r="I85" s="47"/>
      <c r="J85" s="46"/>
      <c r="K85" s="47"/>
      <c r="L85" s="46"/>
      <c r="M85" s="47"/>
    </row>
    <row r="86" spans="1:13" ht="19.5" customHeight="1">
      <c r="A86" s="27"/>
      <c r="B86" s="27"/>
      <c r="C86" s="27"/>
      <c r="D86" s="27"/>
      <c r="E86" s="27"/>
      <c r="F86" s="27"/>
      <c r="G86" s="47"/>
      <c r="H86" s="46"/>
      <c r="I86" s="47"/>
      <c r="J86" s="46"/>
      <c r="K86" s="47"/>
      <c r="L86" s="46"/>
      <c r="M86" s="47"/>
    </row>
    <row r="87" spans="1:13" ht="9.75" customHeight="1">
      <c r="A87" s="27"/>
      <c r="B87" s="27"/>
      <c r="C87" s="27"/>
      <c r="D87" s="27"/>
      <c r="E87" s="27"/>
      <c r="F87" s="27"/>
      <c r="G87" s="47"/>
      <c r="H87" s="46"/>
      <c r="I87" s="47"/>
      <c r="J87" s="46"/>
      <c r="K87" s="47"/>
      <c r="L87" s="46"/>
      <c r="M87" s="47"/>
    </row>
    <row r="88" spans="1:13" ht="21.95" customHeight="1">
      <c r="A88" s="48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88" s="33"/>
      <c r="C88" s="33"/>
      <c r="D88" s="33"/>
      <c r="E88" s="128"/>
      <c r="F88" s="33"/>
      <c r="G88" s="34"/>
      <c r="H88" s="35"/>
      <c r="I88" s="34"/>
      <c r="J88" s="33"/>
      <c r="K88" s="34"/>
      <c r="L88" s="35"/>
      <c r="M88" s="34"/>
    </row>
  </sheetData>
  <mergeCells count="4">
    <mergeCell ref="G5:I5"/>
    <mergeCell ref="K5:M5"/>
    <mergeCell ref="G50:I50"/>
    <mergeCell ref="K50:M50"/>
  </mergeCells>
  <pageMargins left="0.8" right="0.5" top="0.5" bottom="0.6" header="0.49" footer="0.4"/>
  <pageSetup paperSize="9" scale="97" firstPageNumber="7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79998168889431442"/>
  </sheetPr>
  <dimension ref="A1:W38"/>
  <sheetViews>
    <sheetView tabSelected="1" view="pageBreakPreview" topLeftCell="A14" zoomScaleNormal="100" zoomScaleSheetLayoutView="100" workbookViewId="0">
      <selection activeCell="D23" sqref="D23"/>
    </sheetView>
  </sheetViews>
  <sheetFormatPr defaultColWidth="10.42578125" defaultRowHeight="21.6" customHeight="1"/>
  <cols>
    <col min="1" max="3" width="1.42578125" style="37" customWidth="1"/>
    <col min="4" max="4" width="28.85546875" style="37" customWidth="1"/>
    <col min="5" max="5" width="6.42578125" style="37" customWidth="1"/>
    <col min="6" max="6" width="0.85546875" style="37" customWidth="1"/>
    <col min="7" max="7" width="9.85546875" style="41" customWidth="1"/>
    <col min="8" max="8" width="0.5703125" style="37" customWidth="1"/>
    <col min="9" max="9" width="9.42578125" style="37" customWidth="1"/>
    <col min="10" max="10" width="0.5703125" style="37" customWidth="1"/>
    <col min="11" max="11" width="13.7109375" style="100" customWidth="1"/>
    <col min="12" max="12" width="0.5703125" style="100" customWidth="1"/>
    <col min="13" max="13" width="9.28515625" style="100" customWidth="1"/>
    <col min="14" max="14" width="0.5703125" style="100" customWidth="1"/>
    <col min="15" max="15" width="10" style="100" customWidth="1"/>
    <col min="16" max="16" width="0.5703125" style="100" customWidth="1"/>
    <col min="17" max="17" width="15.7109375" style="100" customWidth="1"/>
    <col min="18" max="18" width="0.5703125" style="100" customWidth="1"/>
    <col min="19" max="19" width="11.7109375" style="100" customWidth="1"/>
    <col min="20" max="20" width="0.5703125" style="100" customWidth="1"/>
    <col min="21" max="21" width="10.7109375" style="37" customWidth="1"/>
    <col min="22" max="22" width="0.5703125" style="37" customWidth="1"/>
    <col min="23" max="23" width="9.7109375" style="101" customWidth="1"/>
    <col min="24" max="16384" width="10.42578125" style="37"/>
  </cols>
  <sheetData>
    <row r="1" spans="1:23" ht="21.6" customHeight="1">
      <c r="A1" s="38" t="str">
        <f>'T2-4'!A1</f>
        <v>บริษัท อาร์ แอนด์ บี ฟู้ด ซัพพลาย จำกัด (มหาชน)</v>
      </c>
      <c r="B1" s="26"/>
      <c r="C1" s="26"/>
      <c r="D1" s="26"/>
      <c r="E1" s="26"/>
      <c r="F1" s="26"/>
    </row>
    <row r="2" spans="1:23" ht="21.6" customHeight="1">
      <c r="A2" s="38" t="s">
        <v>115</v>
      </c>
      <c r="B2" s="38"/>
      <c r="C2" s="38"/>
      <c r="D2" s="38"/>
      <c r="E2" s="38"/>
      <c r="F2" s="38"/>
    </row>
    <row r="3" spans="1:23" s="27" customFormat="1" ht="21.6" customHeight="1">
      <c r="A3" s="102" t="str">
        <f>'T7-8 (6M)'!A3</f>
        <v>สำหรับงวดหกเดือนสิ้นสุดวันที่ 30 มิถุนายน พ.ศ. 2564</v>
      </c>
      <c r="B3" s="102"/>
      <c r="C3" s="102"/>
      <c r="D3" s="102"/>
      <c r="E3" s="102"/>
      <c r="F3" s="102"/>
      <c r="G3" s="44"/>
      <c r="H3" s="45"/>
      <c r="I3" s="45"/>
      <c r="J3" s="4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5"/>
      <c r="V3" s="45"/>
      <c r="W3" s="294"/>
    </row>
    <row r="4" spans="1:23" ht="20.45" customHeight="1"/>
    <row r="5" spans="1:23" s="167" customFormat="1" ht="20.45" customHeight="1">
      <c r="G5" s="350" t="s">
        <v>95</v>
      </c>
      <c r="H5" s="350"/>
      <c r="I5" s="351"/>
      <c r="J5" s="351"/>
      <c r="K5" s="351"/>
      <c r="L5" s="351"/>
      <c r="M5" s="351"/>
      <c r="N5" s="351"/>
      <c r="O5" s="350"/>
      <c r="P5" s="350"/>
      <c r="Q5" s="350"/>
      <c r="R5" s="351"/>
      <c r="S5" s="351"/>
      <c r="T5" s="351"/>
      <c r="U5" s="351"/>
      <c r="V5" s="351"/>
      <c r="W5" s="350"/>
    </row>
    <row r="6" spans="1:23" s="167" customFormat="1" ht="20.45" customHeight="1">
      <c r="G6" s="352" t="s">
        <v>157</v>
      </c>
      <c r="H6" s="352"/>
      <c r="I6" s="352"/>
      <c r="J6" s="352"/>
      <c r="K6" s="352"/>
      <c r="L6" s="352"/>
      <c r="M6" s="352"/>
      <c r="N6" s="352"/>
      <c r="O6" s="352"/>
      <c r="P6" s="352"/>
      <c r="Q6" s="352"/>
      <c r="R6" s="352"/>
      <c r="S6" s="352"/>
      <c r="T6" s="169"/>
      <c r="U6" s="169"/>
      <c r="V6" s="169"/>
      <c r="W6" s="169"/>
    </row>
    <row r="7" spans="1:23" s="167" customFormat="1" ht="20.45" customHeight="1">
      <c r="G7" s="353" t="s">
        <v>159</v>
      </c>
      <c r="H7" s="353"/>
      <c r="I7" s="353"/>
      <c r="J7" s="170"/>
      <c r="K7" s="172"/>
      <c r="L7" s="170"/>
      <c r="M7" s="353" t="s">
        <v>82</v>
      </c>
      <c r="N7" s="353"/>
      <c r="O7" s="353"/>
      <c r="P7" s="170"/>
      <c r="Q7" s="241" t="s">
        <v>73</v>
      </c>
      <c r="R7" s="170"/>
      <c r="S7" s="171"/>
      <c r="T7" s="170"/>
      <c r="U7" s="173"/>
      <c r="V7" s="173"/>
      <c r="W7" s="173"/>
    </row>
    <row r="8" spans="1:23" s="167" customFormat="1" ht="20.45" customHeight="1">
      <c r="G8" s="170"/>
      <c r="H8" s="170"/>
      <c r="I8" s="170"/>
      <c r="J8" s="170"/>
      <c r="K8" s="172" t="s">
        <v>158</v>
      </c>
      <c r="L8" s="170"/>
      <c r="M8" s="174" t="s">
        <v>108</v>
      </c>
      <c r="N8" s="170"/>
      <c r="O8" s="170"/>
      <c r="P8" s="170"/>
      <c r="Q8" s="171" t="s">
        <v>96</v>
      </c>
      <c r="R8" s="170"/>
      <c r="S8" s="171" t="s">
        <v>60</v>
      </c>
      <c r="T8" s="170"/>
      <c r="U8" s="175"/>
      <c r="V8" s="173"/>
      <c r="W8" s="173"/>
    </row>
    <row r="9" spans="1:23" s="179" customFormat="1" ht="20.45" customHeight="1">
      <c r="A9" s="176"/>
      <c r="B9" s="176"/>
      <c r="C9" s="176"/>
      <c r="D9" s="176"/>
      <c r="E9" s="176"/>
      <c r="F9" s="176"/>
      <c r="G9" s="171" t="s">
        <v>76</v>
      </c>
      <c r="H9" s="177"/>
      <c r="I9" s="177" t="s">
        <v>88</v>
      </c>
      <c r="J9" s="177"/>
      <c r="K9" s="171" t="s">
        <v>91</v>
      </c>
      <c r="L9" s="171"/>
      <c r="M9" s="178" t="s">
        <v>109</v>
      </c>
      <c r="N9" s="171"/>
      <c r="O9" s="171"/>
      <c r="P9" s="171"/>
      <c r="Q9" s="171" t="s">
        <v>97</v>
      </c>
      <c r="R9" s="171"/>
      <c r="S9" s="171" t="s">
        <v>61</v>
      </c>
      <c r="T9" s="171"/>
      <c r="U9" s="171" t="s">
        <v>62</v>
      </c>
      <c r="V9" s="177"/>
      <c r="W9" s="171" t="s">
        <v>64</v>
      </c>
    </row>
    <row r="10" spans="1:23" s="179" customFormat="1" ht="20.45" customHeight="1">
      <c r="A10" s="176"/>
      <c r="B10" s="176"/>
      <c r="C10" s="176"/>
      <c r="D10" s="176"/>
      <c r="E10" s="176"/>
      <c r="F10" s="176"/>
      <c r="G10" s="171" t="s">
        <v>77</v>
      </c>
      <c r="H10" s="177"/>
      <c r="I10" s="177" t="s">
        <v>89</v>
      </c>
      <c r="J10" s="177"/>
      <c r="K10" s="171" t="s">
        <v>85</v>
      </c>
      <c r="L10" s="171"/>
      <c r="M10" s="178" t="s">
        <v>110</v>
      </c>
      <c r="N10" s="171"/>
      <c r="O10" s="171" t="s">
        <v>25</v>
      </c>
      <c r="P10" s="171"/>
      <c r="Q10" s="171" t="s">
        <v>98</v>
      </c>
      <c r="R10" s="171"/>
      <c r="S10" s="171" t="s">
        <v>160</v>
      </c>
      <c r="T10" s="171"/>
      <c r="U10" s="171" t="s">
        <v>63</v>
      </c>
      <c r="V10" s="177"/>
      <c r="W10" s="171" t="s">
        <v>65</v>
      </c>
    </row>
    <row r="11" spans="1:23" s="179" customFormat="1" ht="20.45" customHeight="1">
      <c r="A11" s="180"/>
      <c r="B11" s="181"/>
      <c r="C11" s="181"/>
      <c r="D11" s="181"/>
      <c r="E11" s="253" t="s">
        <v>1</v>
      </c>
      <c r="F11" s="181"/>
      <c r="G11" s="182" t="s">
        <v>32</v>
      </c>
      <c r="H11" s="177"/>
      <c r="I11" s="183" t="s">
        <v>32</v>
      </c>
      <c r="J11" s="177"/>
      <c r="K11" s="182" t="s">
        <v>32</v>
      </c>
      <c r="L11" s="171"/>
      <c r="M11" s="182" t="s">
        <v>32</v>
      </c>
      <c r="N11" s="171"/>
      <c r="O11" s="182" t="s">
        <v>32</v>
      </c>
      <c r="P11" s="171"/>
      <c r="Q11" s="182" t="s">
        <v>32</v>
      </c>
      <c r="R11" s="171"/>
      <c r="S11" s="182" t="s">
        <v>32</v>
      </c>
      <c r="T11" s="171"/>
      <c r="U11" s="182" t="s">
        <v>32</v>
      </c>
      <c r="V11" s="177"/>
      <c r="W11" s="182" t="s">
        <v>32</v>
      </c>
    </row>
    <row r="12" spans="1:23" s="179" customFormat="1" ht="6" customHeight="1">
      <c r="A12" s="180"/>
      <c r="B12" s="181"/>
      <c r="C12" s="181"/>
      <c r="D12" s="181"/>
      <c r="E12" s="181"/>
      <c r="F12" s="181"/>
      <c r="G12" s="184"/>
      <c r="H12" s="185"/>
      <c r="I12" s="185"/>
      <c r="J12" s="185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5"/>
      <c r="V12" s="185"/>
      <c r="W12" s="184"/>
    </row>
    <row r="13" spans="1:23" s="168" customFormat="1" ht="20.45" customHeight="1">
      <c r="A13" s="186" t="s">
        <v>145</v>
      </c>
      <c r="C13" s="186"/>
      <c r="D13" s="186"/>
      <c r="E13" s="187"/>
      <c r="F13" s="186"/>
    </row>
    <row r="14" spans="1:23" s="168" customFormat="1" ht="20.45" customHeight="1">
      <c r="A14" s="186" t="s">
        <v>144</v>
      </c>
      <c r="C14" s="186"/>
      <c r="D14" s="186"/>
      <c r="E14" s="187"/>
      <c r="F14" s="186"/>
      <c r="G14" s="188">
        <v>2000000000</v>
      </c>
      <c r="H14" s="188"/>
      <c r="I14" s="188">
        <v>1248938736</v>
      </c>
      <c r="J14" s="188"/>
      <c r="K14" s="188">
        <v>94712575</v>
      </c>
      <c r="L14" s="188"/>
      <c r="M14" s="188">
        <v>110350000</v>
      </c>
      <c r="N14" s="188"/>
      <c r="O14" s="188">
        <v>423052953</v>
      </c>
      <c r="P14" s="188"/>
      <c r="Q14" s="188">
        <v>-7665932</v>
      </c>
      <c r="R14" s="188"/>
      <c r="S14" s="188">
        <v>3869388332</v>
      </c>
      <c r="T14" s="188"/>
      <c r="U14" s="188">
        <v>-390043</v>
      </c>
      <c r="V14" s="189"/>
      <c r="W14" s="188">
        <v>3868998289</v>
      </c>
    </row>
    <row r="15" spans="1:23" s="168" customFormat="1" ht="20.45" customHeight="1">
      <c r="A15" s="300" t="s">
        <v>180</v>
      </c>
      <c r="C15" s="186"/>
      <c r="D15" s="186"/>
      <c r="E15" s="324">
        <v>17</v>
      </c>
      <c r="F15" s="186"/>
      <c r="G15" s="188">
        <v>0</v>
      </c>
      <c r="H15" s="188"/>
      <c r="I15" s="188">
        <v>0</v>
      </c>
      <c r="J15" s="188"/>
      <c r="K15" s="188">
        <v>0</v>
      </c>
      <c r="L15" s="188"/>
      <c r="M15" s="188">
        <v>0</v>
      </c>
      <c r="N15" s="188"/>
      <c r="O15" s="188">
        <v>-300000000</v>
      </c>
      <c r="P15" s="188"/>
      <c r="Q15" s="188">
        <v>0</v>
      </c>
      <c r="R15" s="188"/>
      <c r="S15" s="188">
        <v>-300000000</v>
      </c>
      <c r="T15" s="188"/>
      <c r="U15" s="188">
        <v>0</v>
      </c>
      <c r="V15" s="189"/>
      <c r="W15" s="188">
        <v>-300000000</v>
      </c>
    </row>
    <row r="16" spans="1:23" s="168" customFormat="1" ht="20.45" customHeight="1">
      <c r="A16" s="300" t="s">
        <v>78</v>
      </c>
      <c r="B16" s="190"/>
      <c r="C16" s="190"/>
      <c r="D16" s="190"/>
      <c r="E16" s="191"/>
      <c r="F16" s="190"/>
      <c r="G16" s="192">
        <v>0</v>
      </c>
      <c r="H16" s="188"/>
      <c r="I16" s="192">
        <v>0</v>
      </c>
      <c r="J16" s="189"/>
      <c r="K16" s="192">
        <v>0</v>
      </c>
      <c r="L16" s="189"/>
      <c r="M16" s="192">
        <v>0</v>
      </c>
      <c r="N16" s="189"/>
      <c r="O16" s="192">
        <v>256314898</v>
      </c>
      <c r="P16" s="189"/>
      <c r="Q16" s="192">
        <v>3979500</v>
      </c>
      <c r="R16" s="189"/>
      <c r="S16" s="192">
        <v>260294398</v>
      </c>
      <c r="T16" s="189"/>
      <c r="U16" s="192">
        <v>-654826</v>
      </c>
      <c r="V16" s="189"/>
      <c r="W16" s="192">
        <v>259639572</v>
      </c>
    </row>
    <row r="17" spans="1:23" s="168" customFormat="1" ht="6" customHeight="1">
      <c r="B17" s="190"/>
      <c r="C17" s="190"/>
      <c r="D17" s="190"/>
      <c r="E17" s="191"/>
      <c r="F17" s="190"/>
      <c r="G17" s="193"/>
      <c r="H17" s="194"/>
      <c r="I17" s="193"/>
      <c r="J17" s="194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93"/>
      <c r="V17" s="194"/>
      <c r="W17" s="193"/>
    </row>
    <row r="18" spans="1:23" s="168" customFormat="1" ht="20.45" customHeight="1" thickBot="1">
      <c r="A18" s="186" t="s">
        <v>178</v>
      </c>
      <c r="B18" s="176"/>
      <c r="C18" s="176"/>
      <c r="D18" s="176"/>
      <c r="E18" s="181"/>
      <c r="F18" s="176"/>
      <c r="G18" s="195">
        <f>SUM(G14:G16)</f>
        <v>2000000000</v>
      </c>
      <c r="H18" s="194"/>
      <c r="I18" s="195">
        <f>SUM(I14:I16)</f>
        <v>1248938736</v>
      </c>
      <c r="J18" s="194"/>
      <c r="K18" s="195">
        <f>SUM(K14:K16)</f>
        <v>94712575</v>
      </c>
      <c r="L18" s="193"/>
      <c r="M18" s="195">
        <f>SUM(M14:M16)</f>
        <v>110350000</v>
      </c>
      <c r="N18" s="193"/>
      <c r="O18" s="195">
        <f>SUM(O14:O16)</f>
        <v>379367851</v>
      </c>
      <c r="P18" s="193"/>
      <c r="Q18" s="195">
        <f>SUM(Q14:Q16)</f>
        <v>-3686432</v>
      </c>
      <c r="R18" s="193"/>
      <c r="S18" s="195">
        <f>SUM(S14:S16)</f>
        <v>3829682730</v>
      </c>
      <c r="T18" s="193"/>
      <c r="U18" s="195">
        <f>SUM(U14:U16)</f>
        <v>-1044869</v>
      </c>
      <c r="V18" s="194"/>
      <c r="W18" s="195">
        <f>SUM(W14:W16)</f>
        <v>3828637861</v>
      </c>
    </row>
    <row r="19" spans="1:23" s="168" customFormat="1" ht="9.75" customHeight="1" thickTop="1">
      <c r="A19" s="300"/>
      <c r="C19" s="186"/>
      <c r="D19" s="186"/>
      <c r="E19" s="324"/>
      <c r="F19" s="186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9"/>
      <c r="W19" s="188"/>
    </row>
    <row r="20" spans="1:23" s="168" customFormat="1" ht="20.45" customHeight="1">
      <c r="A20" s="186" t="s">
        <v>138</v>
      </c>
      <c r="B20" s="186"/>
      <c r="C20" s="186"/>
      <c r="D20" s="186"/>
      <c r="E20" s="187"/>
      <c r="F20" s="186"/>
      <c r="G20" s="196">
        <v>2000000000</v>
      </c>
      <c r="H20" s="188"/>
      <c r="I20" s="196">
        <v>1248938736</v>
      </c>
      <c r="J20" s="188"/>
      <c r="K20" s="196">
        <v>94712575</v>
      </c>
      <c r="L20" s="188"/>
      <c r="M20" s="196">
        <v>130650000</v>
      </c>
      <c r="N20" s="188"/>
      <c r="O20" s="196">
        <v>619522147</v>
      </c>
      <c r="P20" s="188"/>
      <c r="Q20" s="196">
        <v>-2889648</v>
      </c>
      <c r="R20" s="188"/>
      <c r="S20" s="196">
        <f>SUM(G20:Q20)</f>
        <v>4090933810</v>
      </c>
      <c r="T20" s="188"/>
      <c r="U20" s="196">
        <v>-2121158</v>
      </c>
      <c r="V20" s="189"/>
      <c r="W20" s="196">
        <f>S20+U20</f>
        <v>4088812652</v>
      </c>
    </row>
    <row r="21" spans="1:23" s="168" customFormat="1" ht="20.45" customHeight="1">
      <c r="A21" s="168" t="s">
        <v>173</v>
      </c>
      <c r="B21" s="186"/>
      <c r="C21" s="186"/>
      <c r="D21" s="186"/>
      <c r="E21" s="187"/>
      <c r="F21" s="186"/>
      <c r="G21" s="196"/>
      <c r="H21" s="188"/>
      <c r="I21" s="196"/>
      <c r="J21" s="188"/>
      <c r="K21" s="196"/>
      <c r="L21" s="188"/>
      <c r="M21" s="196"/>
      <c r="N21" s="188"/>
      <c r="O21" s="196"/>
      <c r="P21" s="188"/>
      <c r="Q21" s="196"/>
      <c r="R21" s="188"/>
      <c r="S21" s="196"/>
      <c r="T21" s="188"/>
      <c r="U21" s="196"/>
      <c r="V21" s="189"/>
      <c r="W21" s="196"/>
    </row>
    <row r="22" spans="1:23" s="168" customFormat="1" ht="20.45" customHeight="1">
      <c r="B22" s="168" t="s">
        <v>172</v>
      </c>
      <c r="C22" s="186"/>
      <c r="D22" s="186"/>
      <c r="E22" s="187"/>
      <c r="F22" s="186"/>
      <c r="G22" s="196">
        <v>0</v>
      </c>
      <c r="H22" s="188"/>
      <c r="I22" s="196">
        <v>0</v>
      </c>
      <c r="J22" s="188"/>
      <c r="K22" s="196">
        <v>0</v>
      </c>
      <c r="L22" s="188"/>
      <c r="M22" s="196">
        <v>0</v>
      </c>
      <c r="N22" s="188"/>
      <c r="O22" s="196">
        <v>0</v>
      </c>
      <c r="P22" s="188"/>
      <c r="Q22" s="196">
        <v>0</v>
      </c>
      <c r="R22" s="188"/>
      <c r="S22" s="196">
        <f>SUM(G22:Q22)</f>
        <v>0</v>
      </c>
      <c r="T22" s="188"/>
      <c r="U22" s="196">
        <v>11305800</v>
      </c>
      <c r="V22" s="189"/>
      <c r="W22" s="196">
        <f>S22+U22</f>
        <v>11305800</v>
      </c>
    </row>
    <row r="23" spans="1:23" s="168" customFormat="1" ht="20.45" customHeight="1">
      <c r="A23" s="300" t="s">
        <v>180</v>
      </c>
      <c r="C23" s="186"/>
      <c r="D23" s="186"/>
      <c r="E23" s="324">
        <v>17</v>
      </c>
      <c r="F23" s="186"/>
      <c r="G23" s="196">
        <v>0</v>
      </c>
      <c r="H23" s="188"/>
      <c r="I23" s="196">
        <v>0</v>
      </c>
      <c r="J23" s="188"/>
      <c r="K23" s="196">
        <v>0</v>
      </c>
      <c r="L23" s="188"/>
      <c r="M23" s="196">
        <v>0</v>
      </c>
      <c r="N23" s="188"/>
      <c r="O23" s="196">
        <v>-300000000</v>
      </c>
      <c r="P23" s="188"/>
      <c r="Q23" s="196">
        <v>0</v>
      </c>
      <c r="R23" s="188"/>
      <c r="S23" s="196">
        <v>-300000000</v>
      </c>
      <c r="T23" s="188"/>
      <c r="U23" s="196">
        <v>0</v>
      </c>
      <c r="V23" s="189"/>
      <c r="W23" s="196">
        <v>-300000000</v>
      </c>
    </row>
    <row r="24" spans="1:23" s="168" customFormat="1" ht="20.45" customHeight="1">
      <c r="A24" s="168" t="s">
        <v>78</v>
      </c>
      <c r="B24" s="190"/>
      <c r="C24" s="190"/>
      <c r="D24" s="190"/>
      <c r="E24" s="191"/>
      <c r="F24" s="190"/>
      <c r="G24" s="197">
        <v>0</v>
      </c>
      <c r="H24" s="188"/>
      <c r="I24" s="197">
        <v>0</v>
      </c>
      <c r="J24" s="189"/>
      <c r="K24" s="197">
        <v>0</v>
      </c>
      <c r="L24" s="189"/>
      <c r="M24" s="197">
        <v>0</v>
      </c>
      <c r="N24" s="189"/>
      <c r="O24" s="197">
        <f>'T7-8 (6M)'!G57</f>
        <v>182997645</v>
      </c>
      <c r="P24" s="189"/>
      <c r="Q24" s="197">
        <f>'T7-8 (6M)'!G64+'T7-8 (6M)'!G65-'T7-8 (6M)'!G57</f>
        <v>9316432</v>
      </c>
      <c r="R24" s="189"/>
      <c r="S24" s="197">
        <f>SUM(G24:Q24)</f>
        <v>192314077</v>
      </c>
      <c r="T24" s="189"/>
      <c r="U24" s="197">
        <f>'T7-8 (6M)'!G66</f>
        <v>1802517</v>
      </c>
      <c r="V24" s="189"/>
      <c r="W24" s="197">
        <f>S24+U24</f>
        <v>194116594</v>
      </c>
    </row>
    <row r="25" spans="1:23" s="168" customFormat="1" ht="6" customHeight="1">
      <c r="B25" s="190"/>
      <c r="C25" s="190"/>
      <c r="D25" s="190"/>
      <c r="E25" s="191"/>
      <c r="F25" s="190"/>
      <c r="G25" s="198"/>
      <c r="H25" s="194"/>
      <c r="I25" s="198"/>
      <c r="J25" s="194"/>
      <c r="K25" s="199"/>
      <c r="L25" s="189"/>
      <c r="M25" s="199"/>
      <c r="N25" s="189"/>
      <c r="O25" s="199"/>
      <c r="P25" s="189"/>
      <c r="Q25" s="199"/>
      <c r="R25" s="189"/>
      <c r="S25" s="199"/>
      <c r="T25" s="189"/>
      <c r="U25" s="198"/>
      <c r="V25" s="194"/>
      <c r="W25" s="198"/>
    </row>
    <row r="26" spans="1:23" s="168" customFormat="1" ht="20.45" customHeight="1" thickBot="1">
      <c r="A26" s="186" t="s">
        <v>179</v>
      </c>
      <c r="B26" s="176"/>
      <c r="C26" s="176"/>
      <c r="D26" s="176"/>
      <c r="E26" s="181"/>
      <c r="F26" s="176"/>
      <c r="G26" s="200">
        <f>SUM(G20:G24)</f>
        <v>2000000000</v>
      </c>
      <c r="H26" s="194"/>
      <c r="I26" s="200">
        <f>SUM(I20:I24)</f>
        <v>1248938736</v>
      </c>
      <c r="J26" s="194"/>
      <c r="K26" s="200">
        <f>SUM(K20:K24)</f>
        <v>94712575</v>
      </c>
      <c r="L26" s="193"/>
      <c r="M26" s="200">
        <f>SUM(M20:M24)</f>
        <v>130650000</v>
      </c>
      <c r="N26" s="193"/>
      <c r="O26" s="200">
        <f>SUM(O20:O24)</f>
        <v>502519792</v>
      </c>
      <c r="P26" s="193"/>
      <c r="Q26" s="200">
        <f>SUM(Q20:Q24)</f>
        <v>6426784</v>
      </c>
      <c r="R26" s="193"/>
      <c r="S26" s="200">
        <f>SUM(S20:S24)</f>
        <v>3983247887</v>
      </c>
      <c r="T26" s="193"/>
      <c r="U26" s="200">
        <f>SUM(U20:U24)</f>
        <v>10987159</v>
      </c>
      <c r="V26" s="194"/>
      <c r="W26" s="200">
        <f>SUM(W20:W24)</f>
        <v>3994235046</v>
      </c>
    </row>
    <row r="27" spans="1:23" s="168" customFormat="1" ht="21.75" customHeight="1" thickTop="1">
      <c r="A27" s="186"/>
      <c r="B27" s="176"/>
      <c r="C27" s="176"/>
      <c r="D27" s="176"/>
      <c r="E27" s="181"/>
      <c r="F27" s="176"/>
      <c r="G27" s="193"/>
      <c r="H27" s="194"/>
      <c r="I27" s="193"/>
      <c r="J27" s="194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4"/>
      <c r="W27" s="193"/>
    </row>
    <row r="28" spans="1:23" s="27" customFormat="1" ht="21.95" customHeight="1">
      <c r="A28" s="48" t="s">
        <v>68</v>
      </c>
      <c r="B28" s="33"/>
      <c r="C28" s="33"/>
      <c r="D28" s="33"/>
      <c r="E28" s="45"/>
      <c r="F28" s="45"/>
      <c r="G28" s="103"/>
      <c r="H28" s="33"/>
      <c r="I28" s="45"/>
      <c r="J28" s="45"/>
      <c r="K28" s="104"/>
      <c r="L28" s="104"/>
      <c r="M28" s="105"/>
      <c r="N28" s="105"/>
      <c r="O28" s="104"/>
      <c r="P28" s="104"/>
      <c r="Q28" s="104"/>
      <c r="R28" s="104"/>
      <c r="S28" s="105"/>
      <c r="T28" s="104"/>
      <c r="U28" s="45"/>
      <c r="V28" s="45"/>
      <c r="W28" s="106"/>
    </row>
    <row r="30" spans="1:23" ht="21.6" customHeight="1">
      <c r="W30" s="41"/>
    </row>
    <row r="31" spans="1:23" ht="21.6" customHeight="1">
      <c r="W31" s="41"/>
    </row>
    <row r="32" spans="1:23" ht="21.6" customHeight="1"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</row>
    <row r="33" spans="7:23" ht="21.6" customHeight="1">
      <c r="W33" s="41"/>
    </row>
    <row r="34" spans="7:23" ht="21.6" customHeight="1">
      <c r="W34" s="41"/>
    </row>
    <row r="35" spans="7:23" ht="21.6" customHeight="1">
      <c r="W35" s="41"/>
    </row>
    <row r="36" spans="7:23" ht="21.6" customHeight="1">
      <c r="I36" s="41"/>
      <c r="W36" s="41"/>
    </row>
    <row r="37" spans="7:23" ht="21.6" customHeight="1">
      <c r="W37" s="41"/>
    </row>
    <row r="38" spans="7:23" ht="21.6" customHeight="1">
      <c r="G38" s="240"/>
      <c r="I38" s="41"/>
      <c r="W38" s="41"/>
    </row>
  </sheetData>
  <mergeCells count="4">
    <mergeCell ref="G5:W5"/>
    <mergeCell ref="G6:S6"/>
    <mergeCell ref="M7:O7"/>
    <mergeCell ref="G7:I7"/>
  </mergeCells>
  <pageMargins left="0.5" right="0.5" top="0.5" bottom="0.6" header="0.49" footer="0.4"/>
  <pageSetup paperSize="9" firstPageNumber="9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7"/>
  <sheetViews>
    <sheetView view="pageBreakPreview" topLeftCell="A7" zoomScale="84" zoomScaleNormal="100" zoomScaleSheetLayoutView="84" workbookViewId="0">
      <selection activeCell="D13" sqref="D13"/>
    </sheetView>
  </sheetViews>
  <sheetFormatPr defaultColWidth="10.42578125" defaultRowHeight="18.75"/>
  <cols>
    <col min="1" max="1" width="1.5703125" style="67" customWidth="1"/>
    <col min="2" max="3" width="1.7109375" style="67" customWidth="1"/>
    <col min="4" max="4" width="49.5703125" style="67" customWidth="1"/>
    <col min="5" max="5" width="8.42578125" style="37" customWidth="1"/>
    <col min="6" max="6" width="0.85546875" style="67" customWidth="1"/>
    <col min="7" max="7" width="15.28515625" style="68" customWidth="1"/>
    <col min="8" max="8" width="0.85546875" style="68" customWidth="1"/>
    <col min="9" max="9" width="15.28515625" style="68" customWidth="1"/>
    <col min="10" max="10" width="0.85546875" style="67" customWidth="1"/>
    <col min="11" max="11" width="17.85546875" style="67" customWidth="1"/>
    <col min="12" max="12" width="0.85546875" style="67" customWidth="1"/>
    <col min="13" max="13" width="12.7109375" style="69" customWidth="1"/>
    <col min="14" max="14" width="0.85546875" style="67" customWidth="1"/>
    <col min="15" max="15" width="12.7109375" style="70" customWidth="1"/>
    <col min="16" max="16" width="10.42578125" style="71"/>
    <col min="17" max="16384" width="10.42578125" style="67"/>
  </cols>
  <sheetData>
    <row r="1" spans="1:15" ht="21.75" customHeight="1">
      <c r="A1" s="65" t="s">
        <v>102</v>
      </c>
      <c r="B1" s="66"/>
      <c r="C1" s="66"/>
      <c r="D1" s="66"/>
    </row>
    <row r="2" spans="1:15" ht="21.75" customHeight="1">
      <c r="A2" s="65" t="s">
        <v>130</v>
      </c>
      <c r="B2" s="65"/>
      <c r="C2" s="65"/>
      <c r="D2" s="65"/>
    </row>
    <row r="3" spans="1:15" s="71" customFormat="1" ht="21.75" customHeight="1">
      <c r="A3" s="242" t="str">
        <f>'T9'!A3</f>
        <v>สำหรับงวดหกเดือนสิ้นสุดวันที่ 30 มิถุนายน พ.ศ. 2564</v>
      </c>
      <c r="B3" s="242"/>
      <c r="C3" s="242"/>
      <c r="D3" s="242"/>
      <c r="E3" s="45"/>
      <c r="F3" s="75"/>
      <c r="G3" s="74"/>
      <c r="H3" s="74"/>
      <c r="I3" s="74"/>
      <c r="J3" s="75"/>
      <c r="K3" s="75"/>
      <c r="L3" s="75"/>
      <c r="M3" s="243"/>
      <c r="N3" s="75"/>
      <c r="O3" s="244"/>
    </row>
    <row r="4" spans="1:15" ht="21.75" customHeight="1"/>
    <row r="5" spans="1:15" ht="21.75" customHeight="1">
      <c r="G5" s="354" t="s">
        <v>79</v>
      </c>
      <c r="H5" s="355"/>
      <c r="I5" s="355"/>
      <c r="J5" s="354"/>
      <c r="K5" s="355"/>
      <c r="L5" s="355"/>
      <c r="M5" s="354"/>
      <c r="N5" s="354"/>
      <c r="O5" s="354"/>
    </row>
    <row r="6" spans="1:15" ht="21.75" customHeight="1">
      <c r="G6" s="356" t="s">
        <v>159</v>
      </c>
      <c r="H6" s="356"/>
      <c r="I6" s="356"/>
      <c r="J6" s="78"/>
      <c r="K6" s="356" t="s">
        <v>82</v>
      </c>
      <c r="L6" s="356"/>
      <c r="M6" s="356"/>
      <c r="N6" s="78"/>
      <c r="O6" s="78"/>
    </row>
    <row r="7" spans="1:15" s="85" customFormat="1" ht="21.75" customHeight="1">
      <c r="A7" s="79"/>
      <c r="B7" s="79"/>
      <c r="C7" s="79"/>
      <c r="D7" s="79"/>
      <c r="E7" s="107"/>
      <c r="F7" s="79"/>
      <c r="G7" s="80" t="s">
        <v>76</v>
      </c>
      <c r="H7" s="80"/>
      <c r="I7" s="80" t="s">
        <v>88</v>
      </c>
      <c r="J7" s="81"/>
      <c r="K7" s="18" t="s">
        <v>111</v>
      </c>
      <c r="L7" s="83"/>
      <c r="M7" s="83"/>
      <c r="N7" s="81"/>
      <c r="O7" s="84"/>
    </row>
    <row r="8" spans="1:15" s="85" customFormat="1" ht="21.75" customHeight="1">
      <c r="A8" s="79"/>
      <c r="B8" s="79"/>
      <c r="C8" s="79"/>
      <c r="D8" s="79"/>
      <c r="E8" s="107"/>
      <c r="F8" s="79"/>
      <c r="G8" s="86" t="s">
        <v>77</v>
      </c>
      <c r="H8" s="86"/>
      <c r="I8" s="86" t="s">
        <v>89</v>
      </c>
      <c r="J8" s="81"/>
      <c r="K8" s="87" t="s">
        <v>110</v>
      </c>
      <c r="L8" s="88"/>
      <c r="M8" s="82" t="s">
        <v>25</v>
      </c>
      <c r="N8" s="81"/>
      <c r="O8" s="86" t="s">
        <v>33</v>
      </c>
    </row>
    <row r="9" spans="1:15" s="85" customFormat="1" ht="21.75" customHeight="1">
      <c r="A9" s="89"/>
      <c r="B9" s="90"/>
      <c r="C9" s="90"/>
      <c r="D9" s="90"/>
      <c r="E9" s="345" t="s">
        <v>1</v>
      </c>
      <c r="F9" s="90"/>
      <c r="G9" s="91" t="s">
        <v>32</v>
      </c>
      <c r="H9" s="86"/>
      <c r="I9" s="92" t="s">
        <v>32</v>
      </c>
      <c r="J9" s="81"/>
      <c r="K9" s="93" t="s">
        <v>32</v>
      </c>
      <c r="L9" s="88"/>
      <c r="M9" s="93" t="s">
        <v>32</v>
      </c>
      <c r="N9" s="81"/>
      <c r="O9" s="91" t="s">
        <v>32</v>
      </c>
    </row>
    <row r="10" spans="1:15" s="85" customFormat="1" ht="8.1" customHeight="1">
      <c r="A10" s="89"/>
      <c r="B10" s="90"/>
      <c r="C10" s="90"/>
      <c r="D10" s="90"/>
      <c r="E10" s="107"/>
      <c r="F10" s="90"/>
      <c r="G10" s="86"/>
      <c r="H10" s="86"/>
      <c r="I10" s="86"/>
      <c r="J10" s="81"/>
      <c r="K10" s="81"/>
      <c r="L10" s="81"/>
      <c r="M10" s="86"/>
      <c r="N10" s="81"/>
      <c r="O10" s="86"/>
    </row>
    <row r="11" spans="1:15" s="71" customFormat="1" ht="21.75" customHeight="1">
      <c r="A11" s="31" t="s">
        <v>153</v>
      </c>
      <c r="B11" s="27"/>
      <c r="C11" s="94"/>
      <c r="D11" s="94"/>
      <c r="E11" s="109"/>
      <c r="F11" s="90"/>
      <c r="G11" s="43">
        <v>2000000000</v>
      </c>
      <c r="H11" s="43"/>
      <c r="I11" s="43">
        <v>1248938736</v>
      </c>
      <c r="J11" s="43"/>
      <c r="K11" s="43">
        <v>110350000</v>
      </c>
      <c r="L11" s="43"/>
      <c r="M11" s="43">
        <v>349388589</v>
      </c>
      <c r="N11" s="111"/>
      <c r="O11" s="43">
        <v>3708677325</v>
      </c>
    </row>
    <row r="12" spans="1:15" s="71" customFormat="1" ht="21.75" customHeight="1">
      <c r="A12" s="27" t="s">
        <v>180</v>
      </c>
      <c r="B12" s="27"/>
      <c r="C12" s="94"/>
      <c r="D12" s="94"/>
      <c r="E12" s="346">
        <v>17</v>
      </c>
      <c r="F12" s="90"/>
      <c r="G12" s="43">
        <v>0</v>
      </c>
      <c r="H12" s="43"/>
      <c r="I12" s="43">
        <v>0</v>
      </c>
      <c r="J12" s="43"/>
      <c r="K12" s="43">
        <v>0</v>
      </c>
      <c r="L12" s="43"/>
      <c r="M12" s="43">
        <v>-300000000</v>
      </c>
      <c r="N12" s="111"/>
      <c r="O12" s="43">
        <v>-300000000</v>
      </c>
    </row>
    <row r="13" spans="1:15" s="71" customFormat="1" ht="21.75" customHeight="1">
      <c r="A13" s="71" t="s">
        <v>78</v>
      </c>
      <c r="B13" s="97"/>
      <c r="C13" s="97"/>
      <c r="D13" s="97"/>
      <c r="E13" s="109"/>
      <c r="F13" s="95"/>
      <c r="G13" s="42">
        <v>0</v>
      </c>
      <c r="H13" s="29"/>
      <c r="I13" s="42">
        <v>0</v>
      </c>
      <c r="J13" s="29"/>
      <c r="K13" s="42">
        <v>0</v>
      </c>
      <c r="L13" s="29"/>
      <c r="M13" s="42">
        <v>197475497</v>
      </c>
      <c r="N13" s="111"/>
      <c r="O13" s="202">
        <v>197475497</v>
      </c>
    </row>
    <row r="14" spans="1:15" s="71" customFormat="1" ht="8.1" customHeight="1">
      <c r="B14" s="97"/>
      <c r="C14" s="97"/>
      <c r="D14" s="97"/>
      <c r="E14" s="109"/>
      <c r="F14" s="95"/>
      <c r="G14" s="110"/>
      <c r="H14" s="110"/>
      <c r="I14" s="110"/>
      <c r="J14" s="111"/>
      <c r="K14" s="111"/>
      <c r="L14" s="111"/>
      <c r="M14" s="29"/>
      <c r="N14" s="111"/>
      <c r="O14" s="110"/>
    </row>
    <row r="15" spans="1:15" s="71" customFormat="1" ht="21.75" customHeight="1" thickBot="1">
      <c r="A15" s="94" t="s">
        <v>178</v>
      </c>
      <c r="B15" s="79"/>
      <c r="C15" s="79"/>
      <c r="D15" s="79"/>
      <c r="E15" s="108"/>
      <c r="F15" s="90"/>
      <c r="G15" s="203">
        <f>SUM(G11:G13)</f>
        <v>2000000000</v>
      </c>
      <c r="H15" s="110"/>
      <c r="I15" s="203">
        <f>SUM(I11:I13)</f>
        <v>1248938736</v>
      </c>
      <c r="J15" s="111"/>
      <c r="K15" s="203">
        <f>SUM(K11:K13)</f>
        <v>110350000</v>
      </c>
      <c r="L15" s="111"/>
      <c r="M15" s="203">
        <f>SUM(M11:M13)</f>
        <v>246864086</v>
      </c>
      <c r="N15" s="111"/>
      <c r="O15" s="203">
        <f>SUM(O11:O13)</f>
        <v>3606152822</v>
      </c>
    </row>
    <row r="16" spans="1:15" s="71" customFormat="1" ht="21.75" customHeight="1" thickTop="1">
      <c r="A16" s="94"/>
      <c r="B16" s="79"/>
      <c r="C16" s="79"/>
      <c r="D16" s="79"/>
      <c r="E16" s="108"/>
      <c r="F16" s="90"/>
      <c r="G16" s="96"/>
      <c r="H16" s="96"/>
      <c r="I16" s="96"/>
      <c r="J16" s="98"/>
      <c r="K16" s="98"/>
      <c r="L16" s="98"/>
      <c r="M16" s="96"/>
      <c r="N16" s="98"/>
      <c r="O16" s="96"/>
    </row>
    <row r="17" spans="1:16" s="71" customFormat="1" ht="21.75" customHeight="1">
      <c r="A17" s="94" t="s">
        <v>138</v>
      </c>
      <c r="B17" s="94"/>
      <c r="C17" s="94"/>
      <c r="D17" s="94"/>
      <c r="E17" s="109"/>
      <c r="F17" s="90"/>
      <c r="G17" s="114">
        <v>2000000000</v>
      </c>
      <c r="H17" s="43"/>
      <c r="I17" s="114">
        <v>1248938736</v>
      </c>
      <c r="J17" s="43"/>
      <c r="K17" s="114">
        <v>130650000</v>
      </c>
      <c r="L17" s="43"/>
      <c r="M17" s="114">
        <v>434715014</v>
      </c>
      <c r="N17" s="111"/>
      <c r="O17" s="115">
        <f>SUM(G17:M17)</f>
        <v>3814303750</v>
      </c>
    </row>
    <row r="18" spans="1:16" s="71" customFormat="1" ht="21.75" customHeight="1">
      <c r="A18" s="27" t="s">
        <v>180</v>
      </c>
      <c r="B18" s="27"/>
      <c r="C18" s="94"/>
      <c r="D18" s="94"/>
      <c r="E18" s="109">
        <v>17</v>
      </c>
      <c r="F18" s="90"/>
      <c r="G18" s="112">
        <v>0</v>
      </c>
      <c r="H18" s="29"/>
      <c r="I18" s="112">
        <v>0</v>
      </c>
      <c r="J18" s="29"/>
      <c r="K18" s="112">
        <v>0</v>
      </c>
      <c r="L18" s="29"/>
      <c r="M18" s="112">
        <v>-300000000</v>
      </c>
      <c r="N18" s="111"/>
      <c r="O18" s="115">
        <v>-300000000</v>
      </c>
    </row>
    <row r="19" spans="1:16" s="71" customFormat="1" ht="21.75" customHeight="1">
      <c r="A19" s="71" t="s">
        <v>78</v>
      </c>
      <c r="B19" s="97"/>
      <c r="C19" s="97"/>
      <c r="D19" s="97"/>
      <c r="E19" s="109"/>
      <c r="F19" s="95"/>
      <c r="G19" s="113">
        <v>0</v>
      </c>
      <c r="H19" s="29"/>
      <c r="I19" s="113">
        <v>0</v>
      </c>
      <c r="J19" s="29"/>
      <c r="K19" s="113">
        <v>0</v>
      </c>
      <c r="L19" s="29"/>
      <c r="M19" s="113">
        <f>'T7-8 (6M)'!K57</f>
        <v>188082566</v>
      </c>
      <c r="N19" s="111"/>
      <c r="O19" s="118">
        <f>SUM(G19:M19)</f>
        <v>188082566</v>
      </c>
    </row>
    <row r="20" spans="1:16" s="71" customFormat="1" ht="8.1" customHeight="1">
      <c r="B20" s="97"/>
      <c r="C20" s="97"/>
      <c r="D20" s="97"/>
      <c r="E20" s="109"/>
      <c r="F20" s="95"/>
      <c r="G20" s="115"/>
      <c r="H20" s="110"/>
      <c r="I20" s="115"/>
      <c r="J20" s="111"/>
      <c r="K20" s="116"/>
      <c r="L20" s="111"/>
      <c r="M20" s="112"/>
      <c r="N20" s="111"/>
      <c r="O20" s="115"/>
    </row>
    <row r="21" spans="1:16" s="71" customFormat="1" ht="21.75" customHeight="1" thickBot="1">
      <c r="A21" s="94" t="s">
        <v>179</v>
      </c>
      <c r="B21" s="79"/>
      <c r="C21" s="79"/>
      <c r="D21" s="79"/>
      <c r="E21" s="108"/>
      <c r="F21" s="90"/>
      <c r="G21" s="117">
        <f>SUM(G17:G19)</f>
        <v>2000000000</v>
      </c>
      <c r="H21" s="110"/>
      <c r="I21" s="117">
        <f>SUM(I17:I19)</f>
        <v>1248938736</v>
      </c>
      <c r="J21" s="111"/>
      <c r="K21" s="117">
        <f>SUM(K17:K19)</f>
        <v>130650000</v>
      </c>
      <c r="L21" s="111"/>
      <c r="M21" s="117">
        <f>SUM(M17:M19)</f>
        <v>322797580</v>
      </c>
      <c r="N21" s="111"/>
      <c r="O21" s="117">
        <f>SUM(O17:O19)</f>
        <v>3702386316</v>
      </c>
      <c r="P21" s="237"/>
    </row>
    <row r="22" spans="1:16" s="71" customFormat="1" ht="21.75" customHeight="1" thickTop="1">
      <c r="A22" s="94"/>
      <c r="B22" s="79"/>
      <c r="C22" s="79"/>
      <c r="D22" s="79"/>
      <c r="E22" s="108"/>
      <c r="F22" s="90"/>
      <c r="G22" s="96"/>
      <c r="H22" s="96"/>
      <c r="I22" s="96"/>
      <c r="J22" s="98"/>
      <c r="K22" s="98"/>
      <c r="L22" s="98"/>
      <c r="M22" s="96"/>
      <c r="N22" s="98"/>
      <c r="O22" s="96"/>
    </row>
    <row r="23" spans="1:16" s="71" customFormat="1" ht="24" customHeight="1">
      <c r="A23" s="94"/>
      <c r="B23" s="79"/>
      <c r="C23" s="79"/>
      <c r="D23" s="79"/>
      <c r="E23" s="108"/>
      <c r="F23" s="90"/>
      <c r="G23" s="96"/>
      <c r="H23" s="96"/>
      <c r="I23" s="96"/>
      <c r="J23" s="98"/>
      <c r="K23" s="98"/>
      <c r="L23" s="98"/>
      <c r="M23" s="96"/>
      <c r="N23" s="98"/>
      <c r="O23" s="96"/>
    </row>
    <row r="24" spans="1:16" s="71" customFormat="1" ht="13.15" customHeight="1">
      <c r="A24" s="94"/>
      <c r="B24" s="79"/>
      <c r="C24" s="79"/>
      <c r="D24" s="79"/>
      <c r="E24" s="108"/>
      <c r="F24" s="90"/>
      <c r="G24" s="96"/>
      <c r="H24" s="96"/>
      <c r="I24" s="96"/>
      <c r="J24" s="98"/>
      <c r="K24" s="98"/>
      <c r="L24" s="98"/>
      <c r="M24" s="96"/>
      <c r="N24" s="98"/>
      <c r="O24" s="96"/>
    </row>
    <row r="25" spans="1:16" s="71" customFormat="1" ht="7.5" customHeight="1">
      <c r="A25" s="94"/>
      <c r="B25" s="79"/>
      <c r="C25" s="79"/>
      <c r="D25" s="79"/>
      <c r="E25" s="108"/>
      <c r="F25" s="90"/>
      <c r="G25" s="96"/>
      <c r="H25" s="96"/>
      <c r="I25" s="96"/>
      <c r="J25" s="98"/>
      <c r="K25" s="98"/>
      <c r="L25" s="98"/>
      <c r="M25" s="96"/>
      <c r="N25" s="98"/>
      <c r="O25" s="96"/>
    </row>
    <row r="26" spans="1:16" s="71" customFormat="1" ht="23.25" customHeight="1">
      <c r="A26" s="94"/>
      <c r="B26" s="79"/>
      <c r="C26" s="79"/>
      <c r="D26" s="79"/>
      <c r="E26" s="108"/>
      <c r="F26" s="90"/>
      <c r="G26" s="96"/>
      <c r="H26" s="96"/>
      <c r="I26" s="96"/>
      <c r="J26" s="98"/>
      <c r="K26" s="98"/>
      <c r="L26" s="98"/>
      <c r="M26" s="96"/>
      <c r="N26" s="98"/>
      <c r="O26" s="96"/>
    </row>
    <row r="27" spans="1:16" s="71" customFormat="1" ht="21.95" customHeight="1">
      <c r="A27" s="99" t="str">
        <f>'T2-4'!A89</f>
        <v>หมายเหตุประกอบข้อมูลทางการเงินเป็นส่วนหนึ่งของข้อมูลทางการเงินระหว่างกาลนี้</v>
      </c>
      <c r="B27" s="72"/>
      <c r="C27" s="72"/>
      <c r="D27" s="72"/>
      <c r="E27" s="33"/>
      <c r="F27" s="72"/>
      <c r="G27" s="73"/>
      <c r="H27" s="74"/>
      <c r="I27" s="74"/>
      <c r="J27" s="72"/>
      <c r="K27" s="75"/>
      <c r="L27" s="75"/>
      <c r="M27" s="76"/>
      <c r="N27" s="72"/>
      <c r="O27" s="77"/>
    </row>
  </sheetData>
  <mergeCells count="3">
    <mergeCell ref="G5:O5"/>
    <mergeCell ref="K6:M6"/>
    <mergeCell ref="G6:I6"/>
  </mergeCells>
  <pageMargins left="0.8" right="0.5" top="0.5" bottom="0.6" header="0.49" footer="0.4"/>
  <pageSetup paperSize="9" firstPageNumber="1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44"/>
  <sheetViews>
    <sheetView view="pageBreakPreview" topLeftCell="A7" zoomScale="95" zoomScaleNormal="106" zoomScaleSheetLayoutView="95" workbookViewId="0">
      <selection activeCell="B19" sqref="B19"/>
    </sheetView>
  </sheetViews>
  <sheetFormatPr defaultColWidth="0.7109375" defaultRowHeight="18" customHeight="1"/>
  <cols>
    <col min="1" max="1" width="1.7109375" style="37" customWidth="1"/>
    <col min="2" max="2" width="43.28515625" style="37" customWidth="1"/>
    <col min="3" max="3" width="7.140625" style="37" customWidth="1"/>
    <col min="4" max="4" width="0.7109375" style="37" customWidth="1"/>
    <col min="5" max="5" width="12.5703125" style="37" customWidth="1"/>
    <col min="6" max="6" width="0.7109375" style="37" customWidth="1"/>
    <col min="7" max="7" width="12.5703125" style="37" customWidth="1"/>
    <col min="8" max="8" width="0.7109375" style="37" customWidth="1"/>
    <col min="9" max="9" width="12.5703125" style="37" customWidth="1"/>
    <col min="10" max="10" width="0.7109375" style="37" customWidth="1"/>
    <col min="11" max="11" width="12.5703125" style="37" customWidth="1"/>
    <col min="12" max="116" width="9.28515625" style="37" customWidth="1"/>
    <col min="117" max="117" width="1.42578125" style="37" customWidth="1"/>
    <col min="118" max="118" width="52.7109375" style="37" customWidth="1"/>
    <col min="119" max="119" width="7" style="37" bestFit="1" customWidth="1"/>
    <col min="120" max="120" width="0.7109375" style="37" customWidth="1"/>
    <col min="121" max="121" width="10.7109375" style="37" customWidth="1"/>
    <col min="122" max="16384" width="0.7109375" style="37"/>
  </cols>
  <sheetData>
    <row r="1" spans="1:11" ht="21" customHeight="1">
      <c r="A1" s="49" t="s">
        <v>102</v>
      </c>
    </row>
    <row r="2" spans="1:11" ht="21" customHeight="1">
      <c r="A2" s="49" t="s">
        <v>116</v>
      </c>
      <c r="B2" s="49"/>
      <c r="C2" s="49"/>
    </row>
    <row r="3" spans="1:11" ht="21" customHeight="1">
      <c r="A3" s="50" t="str">
        <f>'T10'!A3</f>
        <v>สำหรับงวดหกเดือนสิ้นสุดวันที่ 30 มิถุนายน พ.ศ. 2564</v>
      </c>
      <c r="B3" s="50"/>
      <c r="C3" s="50"/>
      <c r="D3" s="33"/>
      <c r="E3" s="33"/>
      <c r="F3" s="33"/>
      <c r="G3" s="33"/>
      <c r="H3" s="33"/>
      <c r="I3" s="33"/>
      <c r="J3" s="33"/>
      <c r="K3" s="33"/>
    </row>
    <row r="4" spans="1:11" ht="18.95" customHeight="1">
      <c r="A4" s="245"/>
      <c r="B4" s="245"/>
      <c r="C4" s="245"/>
      <c r="D4" s="27"/>
      <c r="E4" s="27"/>
      <c r="F4" s="27"/>
      <c r="G4" s="27"/>
      <c r="H4" s="27"/>
      <c r="I4" s="27"/>
      <c r="J4" s="27"/>
      <c r="K4" s="27"/>
    </row>
    <row r="5" spans="1:11" s="167" customFormat="1" ht="18" customHeight="1">
      <c r="A5" s="247"/>
      <c r="B5" s="247"/>
      <c r="C5" s="247"/>
      <c r="D5" s="168"/>
      <c r="E5" s="357" t="s">
        <v>53</v>
      </c>
      <c r="F5" s="357"/>
      <c r="G5" s="357"/>
      <c r="H5" s="248"/>
      <c r="I5" s="357" t="s">
        <v>66</v>
      </c>
      <c r="J5" s="357"/>
      <c r="K5" s="357"/>
    </row>
    <row r="6" spans="1:11" s="167" customFormat="1" ht="18" customHeight="1">
      <c r="A6" s="247"/>
      <c r="B6" s="247"/>
      <c r="C6" s="247"/>
      <c r="D6" s="168"/>
      <c r="E6" s="249" t="s">
        <v>54</v>
      </c>
      <c r="G6" s="249" t="s">
        <v>54</v>
      </c>
      <c r="I6" s="249" t="s">
        <v>54</v>
      </c>
      <c r="K6" s="249" t="s">
        <v>54</v>
      </c>
    </row>
    <row r="7" spans="1:11" s="167" customFormat="1" ht="18" customHeight="1">
      <c r="A7" s="247"/>
      <c r="B7" s="247"/>
      <c r="C7" s="247"/>
      <c r="D7" s="168"/>
      <c r="E7" s="302" t="s">
        <v>174</v>
      </c>
      <c r="F7" s="302"/>
      <c r="G7" s="302" t="s">
        <v>174</v>
      </c>
      <c r="H7" s="301"/>
      <c r="I7" s="302" t="s">
        <v>174</v>
      </c>
      <c r="J7" s="302"/>
      <c r="K7" s="302" t="s">
        <v>174</v>
      </c>
    </row>
    <row r="8" spans="1:11" s="167" customFormat="1" ht="18" customHeight="1">
      <c r="A8" s="247"/>
      <c r="B8" s="247"/>
      <c r="C8" s="247"/>
      <c r="D8" s="168"/>
      <c r="E8" s="172" t="s">
        <v>143</v>
      </c>
      <c r="F8" s="250"/>
      <c r="G8" s="172" t="s">
        <v>121</v>
      </c>
      <c r="H8" s="251"/>
      <c r="I8" s="172" t="s">
        <v>143</v>
      </c>
      <c r="J8" s="250"/>
      <c r="K8" s="172" t="s">
        <v>121</v>
      </c>
    </row>
    <row r="9" spans="1:11" s="167" customFormat="1" ht="18" customHeight="1">
      <c r="A9" s="252"/>
      <c r="B9" s="252"/>
      <c r="C9" s="253" t="s">
        <v>1</v>
      </c>
      <c r="D9" s="248"/>
      <c r="E9" s="182" t="s">
        <v>2</v>
      </c>
      <c r="F9" s="254"/>
      <c r="G9" s="182" t="s">
        <v>2</v>
      </c>
      <c r="H9" s="248"/>
      <c r="I9" s="182" t="s">
        <v>2</v>
      </c>
      <c r="J9" s="254"/>
      <c r="K9" s="182" t="s">
        <v>2</v>
      </c>
    </row>
    <row r="10" spans="1:11" s="167" customFormat="1" ht="18" customHeight="1">
      <c r="A10" s="255" t="s">
        <v>38</v>
      </c>
      <c r="B10" s="256"/>
      <c r="C10" s="256"/>
      <c r="E10" s="257"/>
      <c r="F10" s="258"/>
      <c r="G10" s="258"/>
      <c r="H10" s="258"/>
      <c r="I10" s="257"/>
      <c r="J10" s="258"/>
      <c r="K10" s="258"/>
    </row>
    <row r="11" spans="1:11" s="167" customFormat="1" ht="18" customHeight="1">
      <c r="A11" s="256" t="s">
        <v>72</v>
      </c>
      <c r="B11" s="256"/>
      <c r="C11" s="256"/>
      <c r="E11" s="198">
        <v>306149810</v>
      </c>
      <c r="F11" s="193"/>
      <c r="G11" s="193">
        <v>357882149</v>
      </c>
      <c r="H11" s="193"/>
      <c r="I11" s="198">
        <v>228758457</v>
      </c>
      <c r="J11" s="193"/>
      <c r="K11" s="193">
        <v>244254757</v>
      </c>
    </row>
    <row r="12" spans="1:11" s="167" customFormat="1" ht="6" customHeight="1">
      <c r="A12" s="256"/>
      <c r="B12" s="263"/>
      <c r="C12" s="256"/>
      <c r="E12" s="199"/>
      <c r="G12" s="189"/>
      <c r="I12" s="199"/>
      <c r="K12" s="189"/>
    </row>
    <row r="13" spans="1:11" s="167" customFormat="1" ht="18" customHeight="1">
      <c r="A13" s="256" t="s">
        <v>161</v>
      </c>
      <c r="B13" s="256"/>
      <c r="C13" s="256"/>
      <c r="E13" s="198"/>
      <c r="G13" s="260"/>
      <c r="I13" s="259"/>
      <c r="K13" s="260"/>
    </row>
    <row r="14" spans="1:11" s="167" customFormat="1" ht="18" customHeight="1">
      <c r="A14" s="256"/>
      <c r="B14" s="261" t="s">
        <v>112</v>
      </c>
      <c r="C14" s="256"/>
      <c r="E14" s="259"/>
      <c r="G14" s="260"/>
      <c r="I14" s="259"/>
      <c r="K14" s="260"/>
    </row>
    <row r="15" spans="1:11" s="167" customFormat="1" ht="18" customHeight="1">
      <c r="A15" s="256"/>
      <c r="B15" s="261" t="s">
        <v>113</v>
      </c>
      <c r="C15" s="262">
        <v>11</v>
      </c>
      <c r="E15" s="259">
        <v>0</v>
      </c>
      <c r="G15" s="260">
        <v>0</v>
      </c>
      <c r="I15" s="259">
        <v>2199065</v>
      </c>
      <c r="K15" s="260">
        <v>2109802</v>
      </c>
    </row>
    <row r="16" spans="1:11" s="167" customFormat="1" ht="18" customHeight="1">
      <c r="B16" s="167" t="s">
        <v>101</v>
      </c>
      <c r="C16" s="262">
        <v>12</v>
      </c>
      <c r="E16" s="259">
        <v>86088575</v>
      </c>
      <c r="G16" s="260">
        <v>62007581</v>
      </c>
      <c r="I16" s="259">
        <v>57229158</v>
      </c>
      <c r="K16" s="260">
        <v>39205344</v>
      </c>
    </row>
    <row r="17" spans="1:12" s="167" customFormat="1" ht="18" customHeight="1">
      <c r="B17" s="256" t="s">
        <v>132</v>
      </c>
      <c r="C17" s="262">
        <v>13</v>
      </c>
      <c r="E17" s="259">
        <v>13285835</v>
      </c>
      <c r="G17" s="260">
        <v>13496403</v>
      </c>
      <c r="I17" s="259">
        <v>7485578</v>
      </c>
      <c r="K17" s="260">
        <v>7945805</v>
      </c>
    </row>
    <row r="18" spans="1:12" s="167" customFormat="1" ht="18" customHeight="1">
      <c r="B18" s="256" t="s">
        <v>199</v>
      </c>
      <c r="C18" s="262">
        <v>7</v>
      </c>
      <c r="E18" s="259">
        <v>-15081669</v>
      </c>
      <c r="G18" s="260">
        <v>0</v>
      </c>
      <c r="I18" s="259">
        <v>0</v>
      </c>
      <c r="K18" s="260">
        <v>0</v>
      </c>
    </row>
    <row r="19" spans="1:12" s="168" customFormat="1" ht="18" customHeight="1">
      <c r="A19" s="256"/>
      <c r="B19" s="256" t="s">
        <v>39</v>
      </c>
      <c r="C19" s="262">
        <v>12</v>
      </c>
      <c r="D19" s="189"/>
      <c r="E19" s="259">
        <v>851479</v>
      </c>
      <c r="F19" s="189"/>
      <c r="G19" s="260">
        <v>6779976</v>
      </c>
      <c r="H19" s="189"/>
      <c r="I19" s="259">
        <v>360446</v>
      </c>
      <c r="J19" s="189"/>
      <c r="K19" s="260">
        <v>4676700</v>
      </c>
      <c r="L19" s="167"/>
    </row>
    <row r="20" spans="1:12" s="168" customFormat="1" ht="18" customHeight="1">
      <c r="A20" s="256"/>
      <c r="B20" s="326" t="s">
        <v>135</v>
      </c>
      <c r="C20" s="262"/>
      <c r="D20" s="189"/>
      <c r="E20" s="259">
        <v>10728455</v>
      </c>
      <c r="F20" s="189"/>
      <c r="G20" s="260">
        <v>4546042</v>
      </c>
      <c r="H20" s="189"/>
      <c r="I20" s="259">
        <v>8902017</v>
      </c>
      <c r="J20" s="189"/>
      <c r="K20" s="260">
        <v>4513113</v>
      </c>
    </row>
    <row r="21" spans="1:12" s="167" customFormat="1" ht="18" customHeight="1">
      <c r="B21" s="335" t="s">
        <v>210</v>
      </c>
      <c r="C21" s="262">
        <v>9</v>
      </c>
      <c r="E21" s="259">
        <v>2195508</v>
      </c>
      <c r="G21" s="260">
        <v>2522840</v>
      </c>
      <c r="I21" s="259">
        <v>1929276</v>
      </c>
      <c r="K21" s="260">
        <v>2552945</v>
      </c>
      <c r="L21" s="168"/>
    </row>
    <row r="22" spans="1:12" s="167" customFormat="1" ht="18" customHeight="1">
      <c r="B22" s="167" t="s">
        <v>57</v>
      </c>
      <c r="C22" s="262">
        <v>9</v>
      </c>
      <c r="E22" s="259">
        <v>16417791</v>
      </c>
      <c r="G22" s="260">
        <v>-8516248</v>
      </c>
      <c r="I22" s="259">
        <v>9708252</v>
      </c>
      <c r="K22" s="260">
        <v>452148</v>
      </c>
    </row>
    <row r="23" spans="1:12" s="167" customFormat="1" ht="18" customHeight="1">
      <c r="B23" s="167" t="s">
        <v>162</v>
      </c>
      <c r="C23" s="262">
        <v>12</v>
      </c>
      <c r="E23" s="259">
        <v>-74764</v>
      </c>
      <c r="G23" s="260">
        <v>-18390</v>
      </c>
      <c r="I23" s="259">
        <v>-74764</v>
      </c>
      <c r="K23" s="260">
        <v>-18381</v>
      </c>
    </row>
    <row r="24" spans="1:12" s="167" customFormat="1" ht="18" customHeight="1">
      <c r="B24" s="167" t="s">
        <v>99</v>
      </c>
      <c r="C24" s="262">
        <v>12</v>
      </c>
      <c r="E24" s="259">
        <v>812219</v>
      </c>
      <c r="G24" s="260">
        <v>39512</v>
      </c>
      <c r="I24" s="259">
        <v>212217</v>
      </c>
      <c r="K24" s="260">
        <v>3903</v>
      </c>
    </row>
    <row r="25" spans="1:12" s="167" customFormat="1" ht="18" customHeight="1">
      <c r="B25" s="167" t="s">
        <v>200</v>
      </c>
      <c r="C25" s="262"/>
      <c r="E25" s="259">
        <v>-55644</v>
      </c>
      <c r="G25" s="260">
        <v>0</v>
      </c>
      <c r="I25" s="259">
        <v>0</v>
      </c>
      <c r="K25" s="260">
        <v>0</v>
      </c>
    </row>
    <row r="26" spans="1:12" s="167" customFormat="1" ht="18" customHeight="1">
      <c r="B26" s="167" t="s">
        <v>52</v>
      </c>
      <c r="C26" s="262">
        <v>15</v>
      </c>
      <c r="E26" s="259">
        <v>2380354</v>
      </c>
      <c r="G26" s="260">
        <v>1897602</v>
      </c>
      <c r="I26" s="259">
        <v>1292209</v>
      </c>
      <c r="K26" s="260">
        <v>1309276</v>
      </c>
    </row>
    <row r="27" spans="1:12" s="167" customFormat="1" ht="18" customHeight="1">
      <c r="B27" s="167" t="s">
        <v>125</v>
      </c>
      <c r="C27" s="262"/>
      <c r="E27" s="259">
        <v>0</v>
      </c>
      <c r="G27" s="260">
        <v>0</v>
      </c>
      <c r="I27" s="259">
        <v>-5092314</v>
      </c>
      <c r="K27" s="260">
        <v>-5022841</v>
      </c>
    </row>
    <row r="28" spans="1:12" s="167" customFormat="1" ht="18" customHeight="1">
      <c r="B28" s="167" t="s">
        <v>126</v>
      </c>
      <c r="C28" s="262"/>
      <c r="E28" s="259">
        <f>[1]CF!AC35</f>
        <v>254520</v>
      </c>
      <c r="G28" s="260">
        <v>231840</v>
      </c>
      <c r="I28" s="259">
        <v>138600</v>
      </c>
      <c r="K28" s="260">
        <v>115920</v>
      </c>
    </row>
    <row r="29" spans="1:12" s="167" customFormat="1" ht="18" customHeight="1">
      <c r="B29" s="167" t="s">
        <v>40</v>
      </c>
      <c r="C29" s="262"/>
      <c r="E29" s="259">
        <v>-1546063</v>
      </c>
      <c r="G29" s="260">
        <v>-1838871</v>
      </c>
      <c r="I29" s="259">
        <v>-7784517</v>
      </c>
      <c r="K29" s="260">
        <v>-8540936</v>
      </c>
    </row>
    <row r="30" spans="1:12" s="167" customFormat="1" ht="18" customHeight="1">
      <c r="B30" s="167" t="s">
        <v>30</v>
      </c>
      <c r="C30" s="262"/>
      <c r="E30" s="259">
        <v>3559279</v>
      </c>
      <c r="G30" s="260">
        <v>4604178</v>
      </c>
      <c r="I30" s="259">
        <v>4503864</v>
      </c>
      <c r="K30" s="260">
        <v>4411277</v>
      </c>
    </row>
    <row r="31" spans="1:12" s="167" customFormat="1" ht="18" customHeight="1">
      <c r="B31" s="167" t="s">
        <v>201</v>
      </c>
      <c r="C31" s="262"/>
      <c r="E31" s="259">
        <v>9755894</v>
      </c>
      <c r="G31" s="260">
        <v>6161163</v>
      </c>
      <c r="I31" s="259">
        <v>-10733741</v>
      </c>
      <c r="K31" s="260">
        <v>-5041375</v>
      </c>
    </row>
    <row r="32" spans="1:12" s="167" customFormat="1" ht="18" customHeight="1">
      <c r="B32" s="167" t="s">
        <v>181</v>
      </c>
      <c r="C32" s="262"/>
      <c r="E32" s="259">
        <v>0</v>
      </c>
      <c r="G32" s="260">
        <v>339380</v>
      </c>
      <c r="I32" s="259">
        <v>0</v>
      </c>
      <c r="K32" s="260">
        <v>339380</v>
      </c>
    </row>
    <row r="33" spans="1:12" s="167" customFormat="1" ht="18" customHeight="1">
      <c r="B33" s="167" t="s">
        <v>41</v>
      </c>
      <c r="C33" s="256"/>
      <c r="E33" s="259"/>
      <c r="G33" s="260"/>
      <c r="I33" s="259"/>
      <c r="K33" s="260"/>
    </row>
    <row r="34" spans="1:12" s="167" customFormat="1" ht="18" customHeight="1">
      <c r="B34" s="263" t="s">
        <v>42</v>
      </c>
      <c r="C34" s="256"/>
      <c r="E34" s="259">
        <v>14371899</v>
      </c>
      <c r="G34" s="260">
        <v>-54668739</v>
      </c>
      <c r="I34" s="259">
        <v>93333</v>
      </c>
      <c r="K34" s="260">
        <v>4621904</v>
      </c>
    </row>
    <row r="35" spans="1:12" s="167" customFormat="1" ht="18" customHeight="1">
      <c r="B35" s="263" t="s">
        <v>43</v>
      </c>
      <c r="C35" s="256"/>
      <c r="E35" s="259">
        <v>-161750949</v>
      </c>
      <c r="G35" s="260">
        <v>-80980014</v>
      </c>
      <c r="I35" s="259">
        <v>-114325949</v>
      </c>
      <c r="K35" s="260">
        <v>-59989580</v>
      </c>
    </row>
    <row r="36" spans="1:12" s="167" customFormat="1" ht="18" customHeight="1">
      <c r="B36" s="256" t="s">
        <v>44</v>
      </c>
      <c r="E36" s="259">
        <v>-944523</v>
      </c>
      <c r="G36" s="260">
        <v>-3565020</v>
      </c>
      <c r="I36" s="259">
        <v>68104</v>
      </c>
      <c r="K36" s="260">
        <v>-244046</v>
      </c>
    </row>
    <row r="37" spans="1:12" s="167" customFormat="1" ht="18" customHeight="1">
      <c r="B37" s="263" t="s">
        <v>45</v>
      </c>
      <c r="E37" s="259">
        <v>1538785</v>
      </c>
      <c r="G37" s="260">
        <v>-2272525</v>
      </c>
      <c r="I37" s="259">
        <v>-28282</v>
      </c>
      <c r="K37" s="260">
        <v>-62536</v>
      </c>
    </row>
    <row r="38" spans="1:12" s="167" customFormat="1" ht="18" customHeight="1">
      <c r="B38" s="264" t="s">
        <v>46</v>
      </c>
      <c r="C38" s="256"/>
      <c r="E38" s="259">
        <v>-50005360</v>
      </c>
      <c r="F38" s="168"/>
      <c r="G38" s="260">
        <v>14392504</v>
      </c>
      <c r="H38" s="168"/>
      <c r="I38" s="259">
        <v>-13418272</v>
      </c>
      <c r="J38" s="168"/>
      <c r="K38" s="260">
        <v>7295442</v>
      </c>
    </row>
    <row r="39" spans="1:12" s="167" customFormat="1" ht="18" customHeight="1">
      <c r="A39" s="256"/>
      <c r="B39" s="263" t="s">
        <v>47</v>
      </c>
      <c r="C39" s="256"/>
      <c r="E39" s="265">
        <v>4793631</v>
      </c>
      <c r="G39" s="266">
        <v>-1834926</v>
      </c>
      <c r="I39" s="265">
        <v>2350825</v>
      </c>
      <c r="K39" s="266">
        <v>-2259567</v>
      </c>
    </row>
    <row r="40" spans="1:12" s="167" customFormat="1" ht="6" customHeight="1">
      <c r="A40" s="256"/>
      <c r="B40" s="263"/>
      <c r="C40" s="256"/>
      <c r="E40" s="199"/>
      <c r="G40" s="189"/>
      <c r="I40" s="199"/>
      <c r="K40" s="189"/>
    </row>
    <row r="41" spans="1:12" s="167" customFormat="1" ht="18" customHeight="1">
      <c r="A41" s="256" t="s">
        <v>48</v>
      </c>
      <c r="B41" s="256"/>
      <c r="C41" s="256"/>
      <c r="D41" s="260"/>
      <c r="E41" s="259">
        <f>SUM(E11:E39)</f>
        <v>243725062</v>
      </c>
      <c r="F41" s="260"/>
      <c r="G41" s="260">
        <f>SUM(G11:G39)</f>
        <v>321206437</v>
      </c>
      <c r="H41" s="260"/>
      <c r="I41" s="259">
        <f>SUM(I11:I39)</f>
        <v>173773562</v>
      </c>
      <c r="J41" s="260"/>
      <c r="K41" s="260">
        <f>SUM(K11:K39)</f>
        <v>242628454</v>
      </c>
    </row>
    <row r="42" spans="1:12" s="167" customFormat="1" ht="18" customHeight="1">
      <c r="A42" s="256" t="s">
        <v>170</v>
      </c>
      <c r="B42" s="256"/>
      <c r="C42" s="262">
        <v>15</v>
      </c>
      <c r="D42" s="260"/>
      <c r="E42" s="259">
        <v>-198000</v>
      </c>
      <c r="F42" s="260"/>
      <c r="G42" s="260">
        <v>-94320</v>
      </c>
      <c r="H42" s="260"/>
      <c r="I42" s="259">
        <v>0</v>
      </c>
      <c r="J42" s="260"/>
      <c r="K42" s="260">
        <v>0</v>
      </c>
    </row>
    <row r="43" spans="1:12" s="168" customFormat="1" ht="18" customHeight="1">
      <c r="A43" s="267" t="s">
        <v>171</v>
      </c>
      <c r="B43" s="256"/>
      <c r="C43" s="256"/>
      <c r="D43" s="167"/>
      <c r="E43" s="259">
        <v>-3559279</v>
      </c>
      <c r="F43" s="167"/>
      <c r="G43" s="260">
        <v>-4604178</v>
      </c>
      <c r="H43" s="167"/>
      <c r="I43" s="259">
        <v>-4503864</v>
      </c>
      <c r="J43" s="167"/>
      <c r="K43" s="260">
        <v>-4411277</v>
      </c>
      <c r="L43" s="167"/>
    </row>
    <row r="44" spans="1:12" s="168" customFormat="1" ht="18" customHeight="1">
      <c r="A44" s="267" t="s">
        <v>189</v>
      </c>
      <c r="B44" s="256"/>
      <c r="C44" s="256"/>
      <c r="D44" s="167"/>
      <c r="E44" s="259">
        <v>-53140325</v>
      </c>
      <c r="F44" s="167"/>
      <c r="G44" s="260">
        <v>-27103400</v>
      </c>
      <c r="H44" s="167"/>
      <c r="I44" s="259">
        <v>-42384760</v>
      </c>
      <c r="J44" s="167"/>
      <c r="K44" s="260">
        <v>-22146396</v>
      </c>
      <c r="L44" s="167"/>
    </row>
    <row r="45" spans="1:12" s="168" customFormat="1" ht="18" customHeight="1">
      <c r="A45" s="256" t="s">
        <v>185</v>
      </c>
      <c r="B45" s="256"/>
      <c r="C45" s="262">
        <v>7</v>
      </c>
      <c r="D45" s="167"/>
      <c r="E45" s="265">
        <v>10025711</v>
      </c>
      <c r="F45" s="167"/>
      <c r="G45" s="266">
        <v>-26895927</v>
      </c>
      <c r="H45" s="167"/>
      <c r="I45" s="265">
        <v>0</v>
      </c>
      <c r="J45" s="167"/>
      <c r="K45" s="266">
        <v>0</v>
      </c>
    </row>
    <row r="46" spans="1:12" s="168" customFormat="1" ht="6" customHeight="1">
      <c r="A46" s="256"/>
      <c r="B46" s="256"/>
      <c r="C46" s="256"/>
      <c r="D46" s="167"/>
      <c r="E46" s="199"/>
      <c r="F46" s="167"/>
      <c r="G46" s="189"/>
      <c r="H46" s="167"/>
      <c r="I46" s="199"/>
      <c r="J46" s="167"/>
      <c r="K46" s="189"/>
    </row>
    <row r="47" spans="1:12" s="168" customFormat="1" ht="18" customHeight="1">
      <c r="A47" s="256" t="s">
        <v>117</v>
      </c>
      <c r="B47" s="256"/>
      <c r="C47" s="256"/>
      <c r="D47" s="189"/>
      <c r="E47" s="268">
        <f>SUM(E41:E45)</f>
        <v>196853169</v>
      </c>
      <c r="F47" s="189"/>
      <c r="G47" s="269">
        <f>SUM(G41:G45)</f>
        <v>262508612</v>
      </c>
      <c r="H47" s="189"/>
      <c r="I47" s="268">
        <f>SUM(I41:I45)</f>
        <v>126884938</v>
      </c>
      <c r="J47" s="189"/>
      <c r="K47" s="269">
        <f>SUM(K41:K45)</f>
        <v>216070781</v>
      </c>
    </row>
    <row r="48" spans="1:12" s="168" customFormat="1" ht="14.25" customHeight="1">
      <c r="A48" s="256"/>
      <c r="B48" s="256"/>
      <c r="C48" s="256"/>
      <c r="D48" s="189"/>
      <c r="E48" s="189"/>
      <c r="F48" s="189"/>
      <c r="G48" s="189"/>
      <c r="H48" s="189"/>
      <c r="I48" s="189"/>
      <c r="J48" s="189"/>
      <c r="K48" s="189"/>
    </row>
    <row r="49" spans="1:12" s="168" customFormat="1" ht="12.75" customHeight="1">
      <c r="A49" s="256"/>
      <c r="B49" s="256"/>
      <c r="C49" s="256"/>
      <c r="D49" s="189"/>
      <c r="E49" s="189"/>
      <c r="F49" s="189"/>
      <c r="G49" s="189"/>
      <c r="H49" s="189"/>
      <c r="I49" s="189"/>
      <c r="J49" s="189"/>
      <c r="K49" s="189"/>
    </row>
    <row r="50" spans="1:12" s="27" customFormat="1" ht="21.95" customHeight="1">
      <c r="A50" s="58" t="str">
        <f>'T2-4'!A48</f>
        <v>หมายเหตุประกอบข้อมูลทางการเงินเป็นส่วนหนึ่งของข้อมูลทางการเงินระหว่างกาลนี้</v>
      </c>
      <c r="B50" s="59"/>
      <c r="C50" s="59"/>
      <c r="D50" s="33"/>
      <c r="E50" s="33"/>
      <c r="F50" s="33"/>
      <c r="G50" s="33"/>
      <c r="H50" s="33"/>
      <c r="I50" s="33"/>
      <c r="J50" s="33"/>
      <c r="K50" s="33"/>
    </row>
    <row r="51" spans="1:12" s="27" customFormat="1" ht="21" customHeight="1">
      <c r="A51" s="60" t="str">
        <f>A1</f>
        <v>บริษัท อาร์ แอนด์ บี ฟู้ด ซัพพลาย จำกัด (มหาชน)</v>
      </c>
      <c r="B51" s="61"/>
      <c r="C51" s="61"/>
    </row>
    <row r="52" spans="1:12" ht="21" customHeight="1">
      <c r="A52" s="49" t="s">
        <v>123</v>
      </c>
      <c r="B52" s="61"/>
      <c r="C52" s="61"/>
      <c r="D52" s="27"/>
      <c r="E52" s="27"/>
      <c r="F52" s="27"/>
      <c r="G52" s="27"/>
      <c r="H52" s="27"/>
      <c r="I52" s="27"/>
      <c r="J52" s="27"/>
      <c r="K52" s="27"/>
      <c r="L52" s="27"/>
    </row>
    <row r="53" spans="1:12" ht="21" customHeight="1">
      <c r="A53" s="50" t="str">
        <f>A3</f>
        <v>สำหรับงวดหกเดือนสิ้นสุดวันที่ 30 มิถุนายน พ.ศ. 2564</v>
      </c>
      <c r="B53" s="59"/>
      <c r="C53" s="59"/>
      <c r="D53" s="33"/>
      <c r="E53" s="33"/>
      <c r="F53" s="33"/>
      <c r="G53" s="33"/>
      <c r="H53" s="33"/>
      <c r="I53" s="33"/>
      <c r="J53" s="33"/>
      <c r="K53" s="33"/>
    </row>
    <row r="54" spans="1:12" s="27" customFormat="1" ht="12.75" customHeight="1">
      <c r="A54" s="61"/>
      <c r="B54" s="61"/>
      <c r="C54" s="136"/>
      <c r="E54" s="62"/>
      <c r="G54" s="62"/>
      <c r="I54" s="62"/>
      <c r="K54" s="62"/>
      <c r="L54" s="37"/>
    </row>
    <row r="55" spans="1:12" s="168" customFormat="1" ht="18.95" customHeight="1">
      <c r="A55" s="270"/>
      <c r="B55" s="270"/>
      <c r="C55" s="271"/>
      <c r="E55" s="357" t="s">
        <v>53</v>
      </c>
      <c r="F55" s="357"/>
      <c r="G55" s="357"/>
      <c r="H55" s="248"/>
      <c r="I55" s="358" t="s">
        <v>66</v>
      </c>
      <c r="J55" s="358"/>
      <c r="K55" s="358"/>
    </row>
    <row r="56" spans="1:12" s="168" customFormat="1" ht="18.95" customHeight="1">
      <c r="E56" s="249" t="s">
        <v>54</v>
      </c>
      <c r="G56" s="249" t="s">
        <v>54</v>
      </c>
      <c r="I56" s="249" t="s">
        <v>54</v>
      </c>
      <c r="J56" s="167"/>
      <c r="K56" s="249" t="s">
        <v>54</v>
      </c>
    </row>
    <row r="57" spans="1:12" s="168" customFormat="1" ht="18.95" customHeight="1">
      <c r="A57" s="270"/>
      <c r="B57" s="270"/>
      <c r="C57" s="271"/>
      <c r="E57" s="302" t="s">
        <v>174</v>
      </c>
      <c r="F57" s="302"/>
      <c r="G57" s="302" t="s">
        <v>174</v>
      </c>
      <c r="H57" s="301"/>
      <c r="I57" s="302" t="s">
        <v>174</v>
      </c>
      <c r="J57" s="302"/>
      <c r="K57" s="302" t="s">
        <v>174</v>
      </c>
    </row>
    <row r="58" spans="1:12" s="168" customFormat="1" ht="18.95" customHeight="1">
      <c r="A58" s="270"/>
      <c r="B58" s="270"/>
      <c r="D58" s="248"/>
      <c r="E58" s="172" t="s">
        <v>143</v>
      </c>
      <c r="F58" s="250"/>
      <c r="G58" s="172" t="s">
        <v>121</v>
      </c>
      <c r="H58" s="251"/>
      <c r="I58" s="172" t="s">
        <v>143</v>
      </c>
      <c r="J58" s="250"/>
      <c r="K58" s="172" t="s">
        <v>121</v>
      </c>
    </row>
    <row r="59" spans="1:12" s="168" customFormat="1" ht="18.95" customHeight="1">
      <c r="B59" s="255"/>
      <c r="C59" s="253" t="s">
        <v>1</v>
      </c>
      <c r="D59" s="167"/>
      <c r="E59" s="182" t="s">
        <v>2</v>
      </c>
      <c r="F59" s="254"/>
      <c r="G59" s="182" t="s">
        <v>2</v>
      </c>
      <c r="H59" s="167"/>
      <c r="I59" s="182" t="s">
        <v>2</v>
      </c>
      <c r="J59" s="254"/>
      <c r="K59" s="182" t="s">
        <v>2</v>
      </c>
    </row>
    <row r="60" spans="1:12" s="168" customFormat="1" ht="18.95" customHeight="1">
      <c r="A60" s="255" t="s">
        <v>49</v>
      </c>
      <c r="B60" s="255"/>
      <c r="C60" s="180"/>
      <c r="D60" s="167"/>
      <c r="E60" s="272"/>
      <c r="F60" s="254"/>
      <c r="G60" s="171"/>
      <c r="H60" s="167"/>
      <c r="I60" s="272"/>
      <c r="J60" s="254"/>
      <c r="K60" s="171"/>
    </row>
    <row r="61" spans="1:12" s="168" customFormat="1" ht="18.95" customHeight="1">
      <c r="A61" s="167" t="s">
        <v>50</v>
      </c>
      <c r="B61" s="167"/>
      <c r="C61" s="273"/>
      <c r="E61" s="274">
        <v>-80328319</v>
      </c>
      <c r="G61" s="275">
        <v>-143000692</v>
      </c>
      <c r="I61" s="274">
        <v>-65088133</v>
      </c>
      <c r="K61" s="275">
        <v>-107682275</v>
      </c>
    </row>
    <row r="62" spans="1:12" s="168" customFormat="1" ht="18.95" customHeight="1">
      <c r="A62" s="167" t="s">
        <v>92</v>
      </c>
      <c r="B62" s="167"/>
      <c r="C62" s="273">
        <v>12</v>
      </c>
      <c r="E62" s="274">
        <v>74766</v>
      </c>
      <c r="G62" s="275">
        <v>791864</v>
      </c>
      <c r="I62" s="274">
        <v>74766</v>
      </c>
      <c r="K62" s="275">
        <v>791854</v>
      </c>
    </row>
    <row r="63" spans="1:12" s="168" customFormat="1" ht="18.95" customHeight="1">
      <c r="A63" s="167" t="s">
        <v>146</v>
      </c>
      <c r="B63" s="167"/>
      <c r="C63" s="273"/>
      <c r="E63" s="274">
        <v>-420000</v>
      </c>
      <c r="G63" s="275">
        <v>-84628</v>
      </c>
      <c r="I63" s="274">
        <v>0</v>
      </c>
      <c r="K63" s="275">
        <v>0</v>
      </c>
    </row>
    <row r="64" spans="1:12" s="168" customFormat="1" ht="18.95" customHeight="1">
      <c r="A64" s="167" t="s">
        <v>58</v>
      </c>
      <c r="B64" s="167"/>
      <c r="C64" s="273"/>
      <c r="E64" s="274">
        <v>-2251531</v>
      </c>
      <c r="G64" s="275">
        <v>-455252</v>
      </c>
      <c r="I64" s="274">
        <v>-2072229</v>
      </c>
      <c r="K64" s="275">
        <v>-152652</v>
      </c>
    </row>
    <row r="65" spans="1:12" s="168" customFormat="1" ht="18.95" customHeight="1">
      <c r="A65" s="322" t="s">
        <v>139</v>
      </c>
      <c r="B65" s="167"/>
      <c r="C65" s="179">
        <v>19</v>
      </c>
      <c r="E65" s="274">
        <v>0</v>
      </c>
      <c r="G65" s="275">
        <v>0</v>
      </c>
      <c r="I65" s="274">
        <v>-2987000</v>
      </c>
      <c r="K65" s="275">
        <v>0</v>
      </c>
    </row>
    <row r="66" spans="1:12" s="168" customFormat="1" ht="18.95" customHeight="1">
      <c r="A66" s="322" t="s">
        <v>55</v>
      </c>
      <c r="B66" s="167"/>
      <c r="C66" s="179">
        <v>19</v>
      </c>
      <c r="E66" s="274">
        <v>0</v>
      </c>
      <c r="G66" s="275">
        <v>0</v>
      </c>
      <c r="I66" s="274">
        <v>-31968000</v>
      </c>
      <c r="K66" s="275">
        <v>-121633523</v>
      </c>
    </row>
    <row r="67" spans="1:12" s="168" customFormat="1" ht="18.95" customHeight="1">
      <c r="A67" s="167" t="s">
        <v>119</v>
      </c>
      <c r="B67" s="167"/>
      <c r="C67" s="262"/>
      <c r="E67" s="274"/>
      <c r="G67" s="275"/>
      <c r="I67" s="274"/>
      <c r="K67" s="275"/>
    </row>
    <row r="68" spans="1:12" s="168" customFormat="1" ht="18.95" customHeight="1">
      <c r="B68" s="167" t="s">
        <v>120</v>
      </c>
      <c r="C68" s="179">
        <v>19</v>
      </c>
      <c r="E68" s="274">
        <v>0</v>
      </c>
      <c r="G68" s="189">
        <v>0</v>
      </c>
      <c r="I68" s="199">
        <v>284305509</v>
      </c>
      <c r="K68" s="275">
        <v>36376600</v>
      </c>
    </row>
    <row r="69" spans="1:12" s="168" customFormat="1" ht="18.95" customHeight="1">
      <c r="A69" s="280" t="s">
        <v>204</v>
      </c>
      <c r="B69" s="280"/>
      <c r="C69" s="179"/>
      <c r="E69" s="274"/>
      <c r="G69" s="189"/>
      <c r="I69" s="199"/>
      <c r="K69" s="275"/>
    </row>
    <row r="70" spans="1:12" s="168" customFormat="1" ht="18.95" customHeight="1">
      <c r="A70" s="280"/>
      <c r="B70" s="280" t="s">
        <v>148</v>
      </c>
      <c r="C70" s="179"/>
      <c r="E70" s="274">
        <v>400000000</v>
      </c>
      <c r="G70" s="189">
        <v>0</v>
      </c>
      <c r="I70" s="199">
        <v>400000000</v>
      </c>
      <c r="K70" s="275">
        <v>0</v>
      </c>
    </row>
    <row r="71" spans="1:12" s="168" customFormat="1" ht="18.95" customHeight="1">
      <c r="A71" s="167" t="s">
        <v>205</v>
      </c>
      <c r="B71" s="167"/>
      <c r="C71" s="273"/>
      <c r="E71" s="274"/>
      <c r="G71" s="275"/>
      <c r="I71" s="274"/>
      <c r="K71" s="275"/>
    </row>
    <row r="72" spans="1:12" s="168" customFormat="1" ht="18.95" customHeight="1">
      <c r="A72" s="167"/>
      <c r="B72" s="167" t="s">
        <v>148</v>
      </c>
      <c r="C72" s="273"/>
      <c r="E72" s="274">
        <v>-400000000</v>
      </c>
      <c r="G72" s="275">
        <v>-500000000</v>
      </c>
      <c r="I72" s="274">
        <v>-400000000</v>
      </c>
      <c r="K72" s="275">
        <v>-500000000</v>
      </c>
    </row>
    <row r="73" spans="1:12" s="168" customFormat="1" ht="18.95" customHeight="1">
      <c r="A73" s="256" t="s">
        <v>182</v>
      </c>
      <c r="B73" s="256"/>
      <c r="C73" s="179">
        <v>10</v>
      </c>
      <c r="D73" s="167"/>
      <c r="E73" s="274">
        <v>0</v>
      </c>
      <c r="F73" s="254"/>
      <c r="G73" s="275">
        <v>0</v>
      </c>
      <c r="H73" s="167"/>
      <c r="I73" s="199">
        <v>-52654340</v>
      </c>
      <c r="J73" s="254"/>
      <c r="K73" s="275">
        <v>-4673477</v>
      </c>
    </row>
    <row r="74" spans="1:12" s="168" customFormat="1" ht="18.95" customHeight="1">
      <c r="A74" s="256" t="s">
        <v>127</v>
      </c>
      <c r="B74" s="256"/>
      <c r="C74" s="180"/>
      <c r="D74" s="167"/>
      <c r="E74" s="199">
        <v>-215880</v>
      </c>
      <c r="F74" s="254"/>
      <c r="G74" s="275">
        <v>-212520</v>
      </c>
      <c r="H74" s="167"/>
      <c r="I74" s="199">
        <v>-138600</v>
      </c>
      <c r="J74" s="254"/>
      <c r="K74" s="275">
        <v>-115920</v>
      </c>
    </row>
    <row r="75" spans="1:12" s="168" customFormat="1" ht="18.95" customHeight="1">
      <c r="A75" s="167" t="s">
        <v>118</v>
      </c>
      <c r="B75" s="167"/>
      <c r="C75" s="273"/>
      <c r="E75" s="274">
        <v>0</v>
      </c>
      <c r="F75" s="276"/>
      <c r="G75" s="275">
        <v>0</v>
      </c>
      <c r="H75" s="276"/>
      <c r="I75" s="274">
        <v>4536456</v>
      </c>
      <c r="J75" s="276"/>
      <c r="K75" s="275">
        <v>5178059</v>
      </c>
      <c r="L75" s="188"/>
    </row>
    <row r="76" spans="1:12" s="168" customFormat="1" ht="18.95" customHeight="1">
      <c r="A76" s="167" t="s">
        <v>40</v>
      </c>
      <c r="B76" s="167"/>
      <c r="C76" s="273"/>
      <c r="E76" s="274">
        <v>3349173</v>
      </c>
      <c r="F76" s="276"/>
      <c r="G76" s="275">
        <v>1348046</v>
      </c>
      <c r="H76" s="276"/>
      <c r="I76" s="274">
        <v>8830705</v>
      </c>
      <c r="J76" s="276"/>
      <c r="K76" s="275">
        <v>4963642</v>
      </c>
    </row>
    <row r="77" spans="1:12" s="168" customFormat="1" ht="18.95" customHeight="1">
      <c r="A77" s="167" t="s">
        <v>185</v>
      </c>
      <c r="B77" s="167"/>
      <c r="C77" s="271">
        <v>7</v>
      </c>
      <c r="E77" s="268">
        <v>260447001</v>
      </c>
      <c r="G77" s="316">
        <v>-1357615</v>
      </c>
      <c r="I77" s="317">
        <v>0</v>
      </c>
      <c r="K77" s="316">
        <v>0</v>
      </c>
    </row>
    <row r="78" spans="1:12" s="168" customFormat="1" ht="4.1500000000000004" customHeight="1">
      <c r="A78" s="270"/>
      <c r="B78" s="270"/>
      <c r="C78" s="277"/>
      <c r="E78" s="278"/>
      <c r="I78" s="278"/>
    </row>
    <row r="79" spans="1:12" s="168" customFormat="1" ht="18.95" customHeight="1">
      <c r="A79" s="277" t="s">
        <v>208</v>
      </c>
      <c r="B79" s="277"/>
      <c r="C79" s="256"/>
      <c r="E79" s="268">
        <f>SUM(E61:E77)</f>
        <v>180655210</v>
      </c>
      <c r="G79" s="269">
        <f>SUM(G61:G77)</f>
        <v>-642970797</v>
      </c>
      <c r="I79" s="268">
        <f>SUM(I61:I77)</f>
        <v>142839134</v>
      </c>
      <c r="K79" s="269">
        <f>SUM(K61:K77)</f>
        <v>-686947692</v>
      </c>
    </row>
    <row r="80" spans="1:12" s="168" customFormat="1" ht="8.1" customHeight="1">
      <c r="A80" s="270"/>
      <c r="B80" s="270"/>
      <c r="C80" s="262"/>
      <c r="E80" s="278"/>
      <c r="I80" s="278"/>
    </row>
    <row r="81" spans="1:12" s="168" customFormat="1" ht="18.95" customHeight="1">
      <c r="A81" s="279" t="s">
        <v>51</v>
      </c>
      <c r="B81" s="280"/>
      <c r="E81" s="199"/>
      <c r="G81" s="189"/>
      <c r="I81" s="199"/>
      <c r="K81" s="189"/>
    </row>
    <row r="82" spans="1:12" s="168" customFormat="1" ht="18.95" customHeight="1">
      <c r="A82" s="280" t="s">
        <v>190</v>
      </c>
      <c r="B82" s="280"/>
      <c r="E82" s="199">
        <v>70000000</v>
      </c>
      <c r="G82" s="189">
        <v>0</v>
      </c>
      <c r="I82" s="199">
        <v>70000000</v>
      </c>
      <c r="K82" s="189">
        <v>0</v>
      </c>
    </row>
    <row r="83" spans="1:12" s="168" customFormat="1" ht="18.95" customHeight="1">
      <c r="A83" s="280" t="s">
        <v>191</v>
      </c>
      <c r="B83" s="280"/>
      <c r="E83" s="199">
        <v>-70000000</v>
      </c>
      <c r="G83" s="189">
        <v>0</v>
      </c>
      <c r="I83" s="199">
        <v>-70000000</v>
      </c>
      <c r="K83" s="189">
        <v>0</v>
      </c>
    </row>
    <row r="84" spans="1:12" s="168" customFormat="1" ht="18.95" customHeight="1">
      <c r="A84" s="270" t="s">
        <v>163</v>
      </c>
      <c r="B84" s="270"/>
      <c r="C84" s="262"/>
      <c r="E84" s="199">
        <v>0</v>
      </c>
      <c r="G84" s="189">
        <v>-54089312</v>
      </c>
      <c r="I84" s="199">
        <v>0</v>
      </c>
      <c r="K84" s="189">
        <v>0</v>
      </c>
    </row>
    <row r="85" spans="1:12" s="168" customFormat="1" ht="18.95" customHeight="1">
      <c r="A85" s="280" t="s">
        <v>164</v>
      </c>
      <c r="B85" s="270"/>
      <c r="C85" s="262">
        <v>19</v>
      </c>
      <c r="E85" s="199">
        <v>0</v>
      </c>
      <c r="G85" s="189">
        <v>-50000000</v>
      </c>
      <c r="I85" s="199">
        <v>0</v>
      </c>
      <c r="K85" s="189">
        <v>0</v>
      </c>
    </row>
    <row r="86" spans="1:12" s="168" customFormat="1" ht="18.95" customHeight="1">
      <c r="A86" s="168" t="s">
        <v>165</v>
      </c>
      <c r="B86" s="270"/>
      <c r="C86" s="271"/>
      <c r="E86" s="199">
        <v>-3799269</v>
      </c>
      <c r="G86" s="189">
        <v>-4400054</v>
      </c>
      <c r="I86" s="199">
        <v>-182228</v>
      </c>
      <c r="K86" s="189">
        <v>-554006</v>
      </c>
    </row>
    <row r="87" spans="1:12" s="168" customFormat="1" ht="18.95" customHeight="1">
      <c r="A87" s="168" t="s">
        <v>192</v>
      </c>
      <c r="B87" s="270"/>
      <c r="C87" s="271">
        <v>17</v>
      </c>
      <c r="E87" s="199">
        <v>-300000000</v>
      </c>
      <c r="G87" s="189">
        <v>-300000000</v>
      </c>
      <c r="I87" s="199">
        <v>-300000000</v>
      </c>
      <c r="K87" s="189">
        <v>-300000000</v>
      </c>
    </row>
    <row r="88" spans="1:12" s="168" customFormat="1" ht="18.95" customHeight="1">
      <c r="A88" s="168" t="s">
        <v>186</v>
      </c>
      <c r="B88" s="270"/>
      <c r="C88" s="271"/>
      <c r="E88" s="199">
        <v>11305800</v>
      </c>
      <c r="G88" s="189">
        <v>0</v>
      </c>
      <c r="I88" s="199">
        <v>0</v>
      </c>
      <c r="K88" s="189">
        <v>0</v>
      </c>
    </row>
    <row r="89" spans="1:12" s="168" customFormat="1" ht="18.95" customHeight="1">
      <c r="A89" s="168" t="s">
        <v>185</v>
      </c>
      <c r="B89" s="270"/>
      <c r="C89" s="271">
        <v>7</v>
      </c>
      <c r="E89" s="268">
        <v>692280</v>
      </c>
      <c r="G89" s="281">
        <v>32384</v>
      </c>
      <c r="I89" s="317">
        <v>0</v>
      </c>
      <c r="K89" s="316">
        <v>0</v>
      </c>
    </row>
    <row r="90" spans="1:12" s="168" customFormat="1" ht="4.1500000000000004" customHeight="1">
      <c r="A90" s="270"/>
      <c r="B90" s="270"/>
      <c r="C90" s="270"/>
      <c r="E90" s="278"/>
      <c r="I90" s="278"/>
    </row>
    <row r="91" spans="1:12" s="167" customFormat="1" ht="18.95" customHeight="1">
      <c r="A91" s="270" t="s">
        <v>211</v>
      </c>
      <c r="B91" s="270"/>
      <c r="C91" s="270"/>
      <c r="D91" s="168"/>
      <c r="E91" s="268">
        <f>SUM(E82:E90)</f>
        <v>-291801189</v>
      </c>
      <c r="F91" s="168"/>
      <c r="G91" s="269">
        <f>SUM(G82:G90)</f>
        <v>-408456982</v>
      </c>
      <c r="H91" s="168"/>
      <c r="I91" s="268">
        <f>SUM(I82:I90)</f>
        <v>-300182228</v>
      </c>
      <c r="J91" s="168"/>
      <c r="K91" s="269">
        <f>SUM(K82:K90)</f>
        <v>-300554006</v>
      </c>
      <c r="L91" s="168"/>
    </row>
    <row r="92" spans="1:12" s="168" customFormat="1" ht="8.1" customHeight="1">
      <c r="A92" s="270"/>
      <c r="B92" s="270"/>
      <c r="C92" s="270"/>
      <c r="E92" s="278"/>
      <c r="I92" s="278"/>
      <c r="L92" s="167"/>
    </row>
    <row r="93" spans="1:12" s="168" customFormat="1" ht="18.95" customHeight="1">
      <c r="A93" s="282" t="s">
        <v>212</v>
      </c>
      <c r="B93" s="263"/>
      <c r="C93" s="263"/>
      <c r="D93" s="167"/>
      <c r="E93" s="199">
        <f>+SUM(E91,E79,E47)</f>
        <v>85707190</v>
      </c>
      <c r="F93" s="283"/>
      <c r="G93" s="189">
        <f>+SUM(G91,G79,G47)</f>
        <v>-788919167</v>
      </c>
      <c r="H93" s="283"/>
      <c r="I93" s="199">
        <f>+SUM(I91,I79,I47)</f>
        <v>-30458156</v>
      </c>
      <c r="J93" s="283"/>
      <c r="K93" s="189">
        <f>+SUM(K91,K79,K47)</f>
        <v>-771430917</v>
      </c>
    </row>
    <row r="94" spans="1:12" s="167" customFormat="1" ht="18.95" customHeight="1">
      <c r="A94" s="263" t="s">
        <v>80</v>
      </c>
      <c r="B94" s="263"/>
      <c r="C94" s="284"/>
      <c r="E94" s="199">
        <v>613654534</v>
      </c>
      <c r="F94" s="283"/>
      <c r="G94" s="189">
        <v>1234416297</v>
      </c>
      <c r="H94" s="283"/>
      <c r="I94" s="199">
        <v>415523283</v>
      </c>
      <c r="J94" s="283"/>
      <c r="K94" s="189">
        <v>1091584267</v>
      </c>
      <c r="L94" s="168"/>
    </row>
    <row r="95" spans="1:12" s="167" customFormat="1" ht="18.95" customHeight="1">
      <c r="A95" s="167" t="s">
        <v>209</v>
      </c>
      <c r="B95" s="263"/>
      <c r="C95" s="284"/>
      <c r="E95" s="199">
        <v>1462514</v>
      </c>
      <c r="F95" s="283"/>
      <c r="G95" s="189">
        <v>1207821</v>
      </c>
      <c r="H95" s="283"/>
      <c r="I95" s="199">
        <v>1030493</v>
      </c>
      <c r="J95" s="283"/>
      <c r="K95" s="189">
        <v>981183</v>
      </c>
    </row>
    <row r="96" spans="1:12" s="167" customFormat="1" ht="4.1500000000000004" customHeight="1">
      <c r="A96" s="270"/>
      <c r="B96" s="270"/>
      <c r="C96" s="271"/>
      <c r="D96" s="168"/>
      <c r="E96" s="285"/>
      <c r="F96" s="276"/>
      <c r="G96" s="286"/>
      <c r="H96" s="276"/>
      <c r="I96" s="285"/>
      <c r="J96" s="276"/>
      <c r="K96" s="286"/>
    </row>
    <row r="97" spans="1:12" s="167" customFormat="1" ht="18.95" customHeight="1" thickBot="1">
      <c r="A97" s="282" t="s">
        <v>81</v>
      </c>
      <c r="B97" s="263"/>
      <c r="C97" s="263"/>
      <c r="E97" s="287">
        <f>SUM(E93:E96)</f>
        <v>700824238</v>
      </c>
      <c r="F97" s="283"/>
      <c r="G97" s="288">
        <f>SUM(G93:G96)</f>
        <v>446704951</v>
      </c>
      <c r="H97" s="283"/>
      <c r="I97" s="287">
        <f>SUM(I93:I96)</f>
        <v>386095620</v>
      </c>
      <c r="J97" s="283"/>
      <c r="K97" s="288">
        <f>SUM(K93:K96)</f>
        <v>321134533</v>
      </c>
    </row>
    <row r="98" spans="1:12" s="167" customFormat="1" ht="17.25" thickTop="1">
      <c r="A98" s="282"/>
      <c r="B98" s="263"/>
      <c r="C98" s="263"/>
      <c r="E98" s="189"/>
      <c r="F98" s="283"/>
      <c r="G98" s="189"/>
      <c r="H98" s="283"/>
      <c r="I98" s="189"/>
      <c r="J98" s="283"/>
      <c r="K98" s="189"/>
    </row>
    <row r="99" spans="1:12" s="167" customFormat="1" ht="6" customHeight="1">
      <c r="A99" s="282"/>
      <c r="B99" s="263"/>
      <c r="C99" s="263"/>
      <c r="E99" s="189"/>
      <c r="F99" s="283"/>
      <c r="G99" s="189"/>
      <c r="H99" s="283"/>
      <c r="I99" s="189"/>
      <c r="J99" s="283"/>
      <c r="K99" s="189"/>
    </row>
    <row r="100" spans="1:12" s="167" customFormat="1" ht="21.95" customHeight="1">
      <c r="A100" s="323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100" s="303"/>
      <c r="C100" s="303"/>
      <c r="D100" s="304"/>
      <c r="E100" s="281"/>
      <c r="F100" s="305"/>
      <c r="G100" s="281"/>
      <c r="H100" s="305"/>
      <c r="I100" s="281"/>
      <c r="J100" s="305"/>
      <c r="K100" s="281"/>
    </row>
    <row r="101" spans="1:12" s="27" customFormat="1" ht="21" customHeight="1">
      <c r="A101" s="60" t="str">
        <f>A1</f>
        <v>บริษัท อาร์ แอนด์ บี ฟู้ด ซัพพลาย จำกัด (มหาชน)</v>
      </c>
      <c r="B101" s="61"/>
      <c r="C101" s="61"/>
    </row>
    <row r="102" spans="1:12" ht="21" customHeight="1">
      <c r="A102" s="49" t="s">
        <v>123</v>
      </c>
      <c r="B102" s="61"/>
      <c r="C102" s="61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1:12" ht="21" customHeight="1">
      <c r="A103" s="50" t="str">
        <f>A53</f>
        <v>สำหรับงวดหกเดือนสิ้นสุดวันที่ 30 มิถุนายน พ.ศ. 2564</v>
      </c>
      <c r="B103" s="59"/>
      <c r="C103" s="59"/>
      <c r="D103" s="33"/>
      <c r="E103" s="33"/>
      <c r="F103" s="33"/>
      <c r="G103" s="33"/>
      <c r="H103" s="33"/>
      <c r="I103" s="33"/>
      <c r="J103" s="33"/>
      <c r="K103" s="33"/>
    </row>
    <row r="104" spans="1:12" s="27" customFormat="1" ht="21.75" customHeight="1">
      <c r="A104" s="61"/>
      <c r="B104" s="61"/>
      <c r="C104" s="136"/>
      <c r="E104" s="62"/>
      <c r="G104" s="62"/>
      <c r="I104" s="62"/>
      <c r="K104" s="62"/>
      <c r="L104" s="37"/>
    </row>
    <row r="105" spans="1:12" s="168" customFormat="1" ht="21.75" customHeight="1">
      <c r="A105" s="270"/>
      <c r="B105" s="270"/>
      <c r="C105" s="271"/>
      <c r="E105" s="357" t="s">
        <v>53</v>
      </c>
      <c r="F105" s="357"/>
      <c r="G105" s="357"/>
      <c r="H105" s="248"/>
      <c r="I105" s="358" t="s">
        <v>66</v>
      </c>
      <c r="J105" s="358"/>
      <c r="K105" s="358"/>
    </row>
    <row r="106" spans="1:12" s="168" customFormat="1" ht="21.75" customHeight="1">
      <c r="E106" s="249" t="s">
        <v>54</v>
      </c>
      <c r="G106" s="249" t="s">
        <v>54</v>
      </c>
      <c r="I106" s="249" t="s">
        <v>54</v>
      </c>
      <c r="J106" s="167"/>
      <c r="K106" s="249" t="s">
        <v>54</v>
      </c>
    </row>
    <row r="107" spans="1:12" s="168" customFormat="1" ht="21.75" customHeight="1">
      <c r="A107" s="270"/>
      <c r="B107" s="270"/>
      <c r="C107" s="271"/>
      <c r="E107" s="302" t="s">
        <v>174</v>
      </c>
      <c r="F107" s="302"/>
      <c r="G107" s="302" t="s">
        <v>174</v>
      </c>
      <c r="H107" s="301"/>
      <c r="I107" s="302" t="s">
        <v>174</v>
      </c>
      <c r="J107" s="302"/>
      <c r="K107" s="302" t="s">
        <v>174</v>
      </c>
    </row>
    <row r="108" spans="1:12" s="168" customFormat="1" ht="21.75" customHeight="1">
      <c r="A108" s="270"/>
      <c r="B108" s="270"/>
      <c r="D108" s="248"/>
      <c r="E108" s="172" t="s">
        <v>143</v>
      </c>
      <c r="F108" s="250"/>
      <c r="G108" s="172" t="s">
        <v>121</v>
      </c>
      <c r="H108" s="251"/>
      <c r="I108" s="172" t="s">
        <v>143</v>
      </c>
      <c r="J108" s="250"/>
      <c r="K108" s="172" t="s">
        <v>121</v>
      </c>
    </row>
    <row r="109" spans="1:12" s="168" customFormat="1" ht="21.75" customHeight="1">
      <c r="B109" s="255"/>
      <c r="C109" s="253" t="s">
        <v>1</v>
      </c>
      <c r="D109" s="167"/>
      <c r="E109" s="182" t="s">
        <v>2</v>
      </c>
      <c r="F109" s="254"/>
      <c r="G109" s="182" t="s">
        <v>2</v>
      </c>
      <c r="H109" s="167"/>
      <c r="I109" s="182" t="s">
        <v>2</v>
      </c>
      <c r="J109" s="254"/>
      <c r="K109" s="182" t="s">
        <v>2</v>
      </c>
    </row>
    <row r="110" spans="1:12" s="168" customFormat="1" ht="21.75" customHeight="1">
      <c r="A110" s="270"/>
      <c r="B110" s="270"/>
      <c r="C110" s="270"/>
      <c r="E110" s="199"/>
      <c r="F110" s="283"/>
      <c r="G110" s="189"/>
      <c r="H110" s="283"/>
      <c r="I110" s="199"/>
      <c r="J110" s="283"/>
      <c r="K110" s="189"/>
      <c r="L110" s="167"/>
    </row>
    <row r="111" spans="1:12" s="168" customFormat="1" ht="21.75" customHeight="1">
      <c r="A111" s="282" t="s">
        <v>166</v>
      </c>
      <c r="B111" s="263"/>
      <c r="C111" s="263"/>
      <c r="D111" s="167"/>
      <c r="E111" s="199"/>
      <c r="F111" s="276"/>
      <c r="G111" s="189"/>
      <c r="H111" s="276"/>
      <c r="I111" s="199"/>
      <c r="J111" s="283"/>
      <c r="K111" s="189"/>
    </row>
    <row r="112" spans="1:12" s="168" customFormat="1" ht="21.75" customHeight="1">
      <c r="A112" s="270"/>
      <c r="B112" s="270"/>
      <c r="C112" s="271"/>
      <c r="E112" s="199"/>
      <c r="F112" s="276"/>
      <c r="G112" s="189"/>
      <c r="H112" s="276"/>
      <c r="I112" s="199"/>
      <c r="J112" s="276"/>
      <c r="K112" s="189"/>
    </row>
    <row r="113" spans="1:12" s="167" customFormat="1" ht="21.75" customHeight="1">
      <c r="A113" s="263" t="s">
        <v>187</v>
      </c>
      <c r="C113" s="284"/>
      <c r="E113" s="199">
        <v>12801456</v>
      </c>
      <c r="F113" s="283"/>
      <c r="G113" s="189">
        <v>-2665699</v>
      </c>
      <c r="H113" s="283"/>
      <c r="I113" s="289">
        <v>13060578</v>
      </c>
      <c r="J113" s="283"/>
      <c r="K113" s="189">
        <v>-2077525</v>
      </c>
      <c r="L113" s="168"/>
    </row>
    <row r="114" spans="1:12" s="167" customFormat="1" ht="21.75" customHeight="1">
      <c r="A114" s="167" t="s">
        <v>200</v>
      </c>
      <c r="C114" s="284">
        <v>13</v>
      </c>
      <c r="E114" s="199">
        <v>-126189451</v>
      </c>
      <c r="F114" s="283"/>
      <c r="G114" s="291">
        <v>-35168</v>
      </c>
      <c r="H114" s="283"/>
      <c r="I114" s="289">
        <v>0</v>
      </c>
      <c r="J114" s="283"/>
      <c r="K114" s="189">
        <v>-35168</v>
      </c>
    </row>
    <row r="115" spans="1:12" s="167" customFormat="1" ht="21.75" customHeight="1">
      <c r="A115" s="290" t="s">
        <v>136</v>
      </c>
      <c r="C115" s="284"/>
      <c r="E115" s="199">
        <v>0</v>
      </c>
      <c r="F115" s="283"/>
      <c r="G115" s="291">
        <v>0</v>
      </c>
      <c r="H115" s="283"/>
      <c r="I115" s="289">
        <v>555858</v>
      </c>
      <c r="J115" s="283"/>
      <c r="K115" s="189">
        <v>-155218</v>
      </c>
    </row>
    <row r="116" spans="1:12" s="167" customFormat="1" ht="21.75" customHeight="1">
      <c r="A116" s="290" t="s">
        <v>183</v>
      </c>
      <c r="B116" s="261"/>
      <c r="C116" s="284"/>
      <c r="E116" s="199"/>
      <c r="F116" s="283"/>
      <c r="G116" s="291"/>
      <c r="H116" s="283"/>
      <c r="I116" s="289"/>
      <c r="J116" s="283"/>
      <c r="K116" s="189"/>
    </row>
    <row r="117" spans="1:12" s="167" customFormat="1" ht="21.75" customHeight="1">
      <c r="A117" s="262"/>
      <c r="B117" s="256" t="s">
        <v>184</v>
      </c>
      <c r="C117" s="284"/>
      <c r="E117" s="199">
        <v>0</v>
      </c>
      <c r="F117" s="283"/>
      <c r="G117" s="291">
        <v>0</v>
      </c>
      <c r="H117" s="283"/>
      <c r="I117" s="289">
        <v>0</v>
      </c>
      <c r="J117" s="283"/>
      <c r="K117" s="189">
        <v>-18413844</v>
      </c>
    </row>
    <row r="118" spans="1:12" s="167" customFormat="1" ht="21.75" customHeight="1">
      <c r="A118" s="290" t="s">
        <v>137</v>
      </c>
      <c r="C118" s="284"/>
      <c r="E118" s="199">
        <v>2176653</v>
      </c>
      <c r="F118" s="283"/>
      <c r="G118" s="291">
        <v>22694550</v>
      </c>
      <c r="H118" s="283"/>
      <c r="I118" s="289">
        <v>1615898</v>
      </c>
      <c r="J118" s="283"/>
      <c r="K118" s="189">
        <v>448106</v>
      </c>
    </row>
    <row r="119" spans="1:12" s="167" customFormat="1" ht="21.75" customHeight="1">
      <c r="A119" s="290" t="s">
        <v>188</v>
      </c>
      <c r="C119" s="284"/>
      <c r="E119" s="289">
        <v>0</v>
      </c>
      <c r="F119" s="283"/>
      <c r="G119" s="291">
        <v>300000</v>
      </c>
      <c r="H119" s="283"/>
      <c r="I119" s="289">
        <v>0</v>
      </c>
      <c r="J119" s="283"/>
      <c r="K119" s="189">
        <v>300000</v>
      </c>
    </row>
    <row r="120" spans="1:12" s="167" customFormat="1" ht="21.75" customHeight="1">
      <c r="A120" s="290"/>
      <c r="C120" s="284"/>
      <c r="E120" s="291"/>
      <c r="F120" s="283"/>
      <c r="G120" s="291"/>
      <c r="H120" s="283"/>
      <c r="I120" s="291"/>
      <c r="J120" s="283"/>
      <c r="K120" s="189"/>
    </row>
    <row r="121" spans="1:12" s="167" customFormat="1" ht="21.75" customHeight="1">
      <c r="A121" s="290"/>
      <c r="C121" s="284"/>
      <c r="E121" s="291"/>
      <c r="F121" s="283"/>
      <c r="G121" s="291"/>
      <c r="H121" s="283"/>
      <c r="I121" s="291"/>
      <c r="J121" s="283"/>
      <c r="K121" s="189"/>
    </row>
    <row r="122" spans="1:12" s="167" customFormat="1" ht="21.75" customHeight="1">
      <c r="A122" s="290"/>
      <c r="C122" s="284"/>
      <c r="E122" s="291"/>
      <c r="F122" s="283"/>
      <c r="G122" s="291"/>
      <c r="H122" s="283"/>
      <c r="I122" s="291"/>
      <c r="J122" s="283"/>
      <c r="K122" s="189"/>
    </row>
    <row r="123" spans="1:12" s="167" customFormat="1" ht="21.75" customHeight="1">
      <c r="A123" s="290"/>
      <c r="C123" s="284"/>
      <c r="E123" s="291"/>
      <c r="F123" s="283"/>
      <c r="G123" s="291"/>
      <c r="H123" s="283"/>
      <c r="I123" s="291"/>
      <c r="J123" s="283"/>
      <c r="K123" s="189"/>
    </row>
    <row r="124" spans="1:12" s="167" customFormat="1" ht="21.75" customHeight="1">
      <c r="A124" s="290"/>
      <c r="C124" s="284"/>
      <c r="E124" s="291"/>
      <c r="F124" s="283"/>
      <c r="G124" s="291"/>
      <c r="H124" s="283"/>
      <c r="I124" s="291"/>
      <c r="J124" s="283"/>
      <c r="K124" s="189"/>
    </row>
    <row r="125" spans="1:12" s="167" customFormat="1" ht="21.75" customHeight="1">
      <c r="A125" s="290"/>
      <c r="C125" s="284"/>
      <c r="E125" s="291"/>
      <c r="F125" s="283"/>
      <c r="G125" s="291"/>
      <c r="H125" s="283"/>
      <c r="I125" s="291"/>
      <c r="J125" s="283"/>
      <c r="K125" s="189"/>
    </row>
    <row r="126" spans="1:12" s="167" customFormat="1" ht="21.75" customHeight="1">
      <c r="A126" s="290"/>
      <c r="C126" s="284"/>
      <c r="E126" s="291"/>
      <c r="F126" s="283"/>
      <c r="G126" s="291"/>
      <c r="H126" s="283"/>
      <c r="I126" s="291"/>
      <c r="J126" s="283"/>
      <c r="K126" s="189"/>
    </row>
    <row r="127" spans="1:12" s="167" customFormat="1" ht="21.75" customHeight="1">
      <c r="A127" s="290"/>
      <c r="C127" s="284"/>
      <c r="E127" s="291"/>
      <c r="F127" s="283"/>
      <c r="G127" s="291"/>
      <c r="H127" s="283"/>
      <c r="I127" s="291"/>
      <c r="J127" s="283"/>
      <c r="K127" s="189"/>
    </row>
    <row r="128" spans="1:12" s="167" customFormat="1" ht="21.75" customHeight="1">
      <c r="A128" s="290"/>
      <c r="C128" s="284"/>
      <c r="E128" s="291"/>
      <c r="F128" s="283"/>
      <c r="G128" s="291"/>
      <c r="H128" s="283"/>
      <c r="I128" s="291"/>
      <c r="J128" s="283"/>
      <c r="K128" s="189"/>
    </row>
    <row r="129" spans="1:12" s="167" customFormat="1" ht="21.75" customHeight="1">
      <c r="A129" s="290"/>
      <c r="C129" s="284"/>
      <c r="E129" s="291"/>
      <c r="F129" s="283"/>
      <c r="G129" s="291"/>
      <c r="H129" s="283"/>
      <c r="I129" s="291"/>
      <c r="J129" s="283"/>
      <c r="K129" s="189"/>
    </row>
    <row r="130" spans="1:12" s="167" customFormat="1" ht="21.75" customHeight="1">
      <c r="A130" s="290"/>
      <c r="C130" s="284"/>
      <c r="E130" s="291"/>
      <c r="F130" s="283"/>
      <c r="G130" s="291"/>
      <c r="H130" s="283"/>
      <c r="I130" s="291"/>
      <c r="J130" s="283"/>
      <c r="K130" s="189"/>
    </row>
    <row r="131" spans="1:12" s="167" customFormat="1" ht="21.75" customHeight="1">
      <c r="A131" s="290"/>
      <c r="C131" s="284"/>
      <c r="E131" s="291"/>
      <c r="F131" s="283"/>
      <c r="G131" s="291"/>
      <c r="H131" s="283"/>
      <c r="I131" s="291"/>
      <c r="J131" s="283"/>
      <c r="K131" s="189"/>
    </row>
    <row r="132" spans="1:12" s="167" customFormat="1" ht="21.75" customHeight="1">
      <c r="A132" s="290"/>
      <c r="C132" s="284"/>
      <c r="E132" s="291"/>
      <c r="F132" s="283"/>
      <c r="G132" s="291"/>
      <c r="H132" s="283"/>
      <c r="I132" s="291"/>
      <c r="J132" s="283"/>
      <c r="K132" s="189"/>
    </row>
    <row r="133" spans="1:12" s="167" customFormat="1" ht="21.75" customHeight="1">
      <c r="A133" s="290"/>
      <c r="C133" s="284"/>
      <c r="E133" s="291"/>
      <c r="F133" s="283"/>
      <c r="G133" s="291"/>
      <c r="H133" s="283"/>
      <c r="I133" s="291"/>
      <c r="J133" s="283"/>
      <c r="K133" s="189"/>
    </row>
    <row r="134" spans="1:12" s="167" customFormat="1" ht="21.75" customHeight="1">
      <c r="A134" s="290"/>
      <c r="C134" s="284"/>
      <c r="E134" s="291"/>
      <c r="F134" s="283"/>
      <c r="G134" s="291"/>
      <c r="H134" s="283"/>
      <c r="I134" s="291"/>
      <c r="J134" s="283"/>
      <c r="K134" s="189"/>
    </row>
    <row r="135" spans="1:12" s="167" customFormat="1" ht="21.75" customHeight="1">
      <c r="A135" s="290"/>
      <c r="C135" s="284"/>
      <c r="E135" s="291"/>
      <c r="F135" s="283"/>
      <c r="G135" s="291"/>
      <c r="H135" s="283"/>
      <c r="I135" s="291"/>
      <c r="J135" s="283"/>
      <c r="K135" s="189"/>
    </row>
    <row r="136" spans="1:12" s="167" customFormat="1" ht="13.15" customHeight="1">
      <c r="A136" s="290"/>
      <c r="C136" s="284"/>
      <c r="E136" s="291"/>
      <c r="F136" s="283"/>
      <c r="G136" s="291"/>
      <c r="H136" s="283"/>
      <c r="I136" s="291"/>
      <c r="J136" s="283"/>
      <c r="K136" s="189"/>
    </row>
    <row r="137" spans="1:12" s="167" customFormat="1" ht="21" customHeight="1">
      <c r="A137" s="290"/>
      <c r="C137" s="284"/>
      <c r="E137" s="291"/>
      <c r="F137" s="283"/>
      <c r="G137" s="291"/>
      <c r="H137" s="283"/>
      <c r="I137" s="291"/>
      <c r="J137" s="283"/>
      <c r="K137" s="189"/>
    </row>
    <row r="138" spans="1:12" s="167" customFormat="1" ht="21" customHeight="1">
      <c r="A138" s="290"/>
      <c r="C138" s="284"/>
      <c r="E138" s="291"/>
      <c r="F138" s="283"/>
      <c r="G138" s="291"/>
      <c r="H138" s="283"/>
      <c r="I138" s="291"/>
      <c r="J138" s="283"/>
      <c r="K138" s="189"/>
    </row>
    <row r="139" spans="1:12" s="167" customFormat="1" ht="17.45" customHeight="1">
      <c r="A139" s="290"/>
      <c r="C139" s="284"/>
      <c r="E139" s="291"/>
      <c r="F139" s="283"/>
      <c r="G139" s="291"/>
      <c r="H139" s="283"/>
      <c r="I139" s="291"/>
      <c r="J139" s="283"/>
      <c r="K139" s="189"/>
    </row>
    <row r="140" spans="1:12" s="167" customFormat="1" ht="15.75" customHeight="1">
      <c r="A140" s="290"/>
      <c r="C140" s="284"/>
      <c r="E140" s="291"/>
      <c r="F140" s="283"/>
      <c r="G140" s="291"/>
      <c r="H140" s="283"/>
      <c r="I140" s="291"/>
      <c r="J140" s="283"/>
      <c r="K140" s="189"/>
    </row>
    <row r="141" spans="1:12" ht="21.95" customHeight="1">
      <c r="A141" s="58" t="str">
        <f>'T2-4'!A48</f>
        <v>หมายเหตุประกอบข้อมูลทางการเงินเป็นส่วนหนึ่งของข้อมูลทางการเงินระหว่างกาลนี้</v>
      </c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27"/>
    </row>
    <row r="142" spans="1:12" ht="21" customHeight="1">
      <c r="G142" s="246"/>
    </row>
    <row r="143" spans="1:12" ht="21" customHeight="1"/>
    <row r="144" spans="1:12" ht="21" customHeight="1"/>
  </sheetData>
  <mergeCells count="6">
    <mergeCell ref="E5:G5"/>
    <mergeCell ref="I5:K5"/>
    <mergeCell ref="E55:G55"/>
    <mergeCell ref="I55:K55"/>
    <mergeCell ref="E105:G105"/>
    <mergeCell ref="I105:K105"/>
  </mergeCells>
  <pageMargins left="0.8" right="0.5" top="0.5" bottom="0.6" header="0.49" footer="0.4"/>
  <pageSetup paperSize="9" scale="90" firstPageNumber="11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50" max="16383" man="1"/>
    <brk id="10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T2-4</vt:lpstr>
      <vt:lpstr>T5-6 (3M)</vt:lpstr>
      <vt:lpstr>T7-8 (6M)</vt:lpstr>
      <vt:lpstr>T9</vt:lpstr>
      <vt:lpstr>T10</vt:lpstr>
      <vt:lpstr>T11-13</vt:lpstr>
      <vt:lpstr>'T10'!_Toc249339136</vt:lpstr>
      <vt:lpstr>'T10'!_Toc249339139</vt:lpstr>
      <vt:lpstr>'T10'!Print_Area</vt:lpstr>
      <vt:lpstr>'T11-13'!Print_Area</vt:lpstr>
      <vt:lpstr>'T2-4'!Print_Area</vt:lpstr>
      <vt:lpstr>'T5-6 (3M)'!Print_Area</vt:lpstr>
      <vt:lpstr>'T9'!Print_Area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surachai@rbsupply.co.th</cp:lastModifiedBy>
  <cp:lastPrinted>2021-08-11T08:31:31Z</cp:lastPrinted>
  <dcterms:created xsi:type="dcterms:W3CDTF">2016-05-25T05:54:52Z</dcterms:created>
  <dcterms:modified xsi:type="dcterms:W3CDTF">2021-08-13T09:57:08Z</dcterms:modified>
</cp:coreProperties>
</file>