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Dec2021\"/>
    </mc:Choice>
  </mc:AlternateContent>
  <xr:revisionPtr revIDLastSave="0" documentId="13_ncr:1_{2F2CD2AB-BEA7-4D18-9F43-DCD5F1AFA9CA}" xr6:coauthVersionLast="46" xr6:coauthVersionMax="46" xr10:uidLastSave="{00000000-0000-0000-0000-000000000000}"/>
  <bookViews>
    <workbookView xWindow="-120" yWindow="-120" windowWidth="21840" windowHeight="13140" tabRatio="542" xr2:uid="{00000000-000D-0000-FFFF-FFFF00000000}"/>
  </bookViews>
  <sheets>
    <sheet name="EN5-7" sheetId="21" r:id="rId1"/>
    <sheet name="E8-9" sheetId="16" r:id="rId2"/>
    <sheet name="E10" sheetId="17" r:id="rId3"/>
    <sheet name="E11" sheetId="18" r:id="rId4"/>
    <sheet name="E12-14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17" l="1"/>
  <c r="W19" i="17" s="1"/>
  <c r="S18" i="17"/>
  <c r="W18" i="17" s="1"/>
  <c r="S17" i="17"/>
  <c r="S15" i="17"/>
  <c r="W15" i="17" s="1"/>
  <c r="I127" i="21"/>
  <c r="K127" i="21"/>
  <c r="M127" i="21"/>
  <c r="G127" i="21"/>
  <c r="M20" i="18" l="1"/>
  <c r="O20" i="18" s="1"/>
  <c r="W28" i="17"/>
  <c r="S30" i="17"/>
  <c r="S29" i="17"/>
  <c r="W29" i="17" l="1"/>
  <c r="O12" i="18" l="1"/>
  <c r="K102" i="19" l="1"/>
  <c r="I102" i="19"/>
  <c r="G102" i="19"/>
  <c r="E102" i="19"/>
  <c r="K88" i="19"/>
  <c r="I88" i="19"/>
  <c r="G88" i="19"/>
  <c r="E88" i="19"/>
  <c r="M14" i="16"/>
  <c r="K14" i="16"/>
  <c r="I14" i="16"/>
  <c r="G14" i="16"/>
  <c r="M26" i="21" l="1"/>
  <c r="I26" i="21"/>
  <c r="O21" i="18"/>
  <c r="W30" i="17"/>
  <c r="M46" i="16"/>
  <c r="M39" i="16"/>
  <c r="M22" i="16"/>
  <c r="I46" i="16"/>
  <c r="I39" i="16"/>
  <c r="I22" i="16"/>
  <c r="M130" i="21"/>
  <c r="M75" i="21"/>
  <c r="M68" i="21"/>
  <c r="M40" i="21"/>
  <c r="I130" i="21"/>
  <c r="I75" i="21"/>
  <c r="I68" i="21"/>
  <c r="I40" i="21"/>
  <c r="M25" i="16" l="1"/>
  <c r="M29" i="16" s="1"/>
  <c r="M67" i="16" s="1"/>
  <c r="K41" i="19"/>
  <c r="K47" i="19" s="1"/>
  <c r="I77" i="21"/>
  <c r="I132" i="21" s="1"/>
  <c r="I25" i="16"/>
  <c r="I86" i="16" s="1"/>
  <c r="G41" i="19"/>
  <c r="I49" i="16"/>
  <c r="M77" i="21"/>
  <c r="M132" i="21" s="1"/>
  <c r="I42" i="21"/>
  <c r="M49" i="16"/>
  <c r="M86" i="16"/>
  <c r="M42" i="21"/>
  <c r="K121" i="19" l="1"/>
  <c r="K125" i="19" s="1"/>
  <c r="I29" i="16"/>
  <c r="I51" i="16" s="1"/>
  <c r="I78" i="16" s="1"/>
  <c r="M51" i="16"/>
  <c r="G47" i="19"/>
  <c r="M70" i="16"/>
  <c r="G39" i="16"/>
  <c r="I67" i="16" l="1"/>
  <c r="I70" i="16"/>
  <c r="G121" i="19"/>
  <c r="G125" i="19" s="1"/>
  <c r="M78" i="16"/>
  <c r="O13" i="18" l="1"/>
  <c r="K75" i="21" l="1"/>
  <c r="O14" i="18" l="1"/>
  <c r="A51" i="21" l="1"/>
  <c r="G46" i="16" l="1"/>
  <c r="K46" i="16"/>
  <c r="K39" i="16"/>
  <c r="K40" i="21"/>
  <c r="A161" i="19"/>
  <c r="A57" i="19"/>
  <c r="A109" i="19"/>
  <c r="A34" i="18"/>
  <c r="A39" i="17"/>
  <c r="A105" i="16"/>
  <c r="G68" i="21"/>
  <c r="A55" i="16"/>
  <c r="A143" i="21"/>
  <c r="A96" i="21"/>
  <c r="I17" i="18"/>
  <c r="I19" i="18" s="1"/>
  <c r="I24" i="18" s="1"/>
  <c r="G75" i="21"/>
  <c r="K68" i="21"/>
  <c r="A99" i="21"/>
  <c r="G40" i="21"/>
  <c r="K26" i="21"/>
  <c r="G26" i="21"/>
  <c r="G17" i="18"/>
  <c r="G19" i="18" s="1"/>
  <c r="G24" i="18" s="1"/>
  <c r="A3" i="17"/>
  <c r="A3" i="18" s="1"/>
  <c r="A3" i="19" s="1"/>
  <c r="A60" i="19" s="1"/>
  <c r="K130" i="21"/>
  <c r="I21" i="17" l="1"/>
  <c r="U21" i="17"/>
  <c r="K21" i="17"/>
  <c r="M21" i="17"/>
  <c r="K77" i="21"/>
  <c r="K132" i="21" s="1"/>
  <c r="G77" i="21"/>
  <c r="G22" i="16"/>
  <c r="G25" i="16" s="1"/>
  <c r="K49" i="16"/>
  <c r="K22" i="16"/>
  <c r="G49" i="16"/>
  <c r="K42" i="21"/>
  <c r="G42" i="21"/>
  <c r="G130" i="21"/>
  <c r="A112" i="19"/>
  <c r="G86" i="16" l="1"/>
  <c r="K25" i="16"/>
  <c r="K86" i="16" s="1"/>
  <c r="I41" i="19"/>
  <c r="I47" i="19" s="1"/>
  <c r="I23" i="17"/>
  <c r="I33" i="17" s="1"/>
  <c r="M23" i="17"/>
  <c r="M33" i="17" s="1"/>
  <c r="K23" i="17"/>
  <c r="K33" i="17" s="1"/>
  <c r="U23" i="17"/>
  <c r="U33" i="17" s="1"/>
  <c r="G29" i="16"/>
  <c r="G21" i="17"/>
  <c r="E41" i="19"/>
  <c r="K17" i="18"/>
  <c r="K19" i="18" s="1"/>
  <c r="K24" i="18" s="1"/>
  <c r="G132" i="21"/>
  <c r="K29" i="16" l="1"/>
  <c r="K67" i="16" s="1"/>
  <c r="M22" i="18" s="1"/>
  <c r="I121" i="19"/>
  <c r="I125" i="19" s="1"/>
  <c r="G70" i="16"/>
  <c r="G67" i="16"/>
  <c r="O22" i="18"/>
  <c r="G23" i="17"/>
  <c r="G33" i="17" s="1"/>
  <c r="E47" i="19"/>
  <c r="G51" i="16"/>
  <c r="K70" i="16"/>
  <c r="K51" i="16"/>
  <c r="E121" i="19" l="1"/>
  <c r="E125" i="19" s="1"/>
  <c r="S31" i="17"/>
  <c r="G78" i="16"/>
  <c r="O15" i="18"/>
  <c r="K78" i="16"/>
  <c r="Q21" i="17"/>
  <c r="M17" i="18"/>
  <c r="M19" i="18" s="1"/>
  <c r="M24" i="18" s="1"/>
  <c r="W31" i="17" l="1"/>
  <c r="O17" i="18"/>
  <c r="O19" i="18" s="1"/>
  <c r="O24" i="18" s="1"/>
  <c r="Q23" i="17"/>
  <c r="Q33" i="17" s="1"/>
  <c r="O21" i="17"/>
  <c r="S21" i="17"/>
  <c r="S23" i="17" s="1"/>
  <c r="S33" i="17" s="1"/>
  <c r="O23" i="17" l="1"/>
  <c r="O33" i="17" s="1"/>
  <c r="W21" i="17" l="1"/>
  <c r="W23" i="17" s="1"/>
  <c r="W33" i="17" s="1"/>
</calcChain>
</file>

<file path=xl/sharedStrings.xml><?xml version="1.0" encoding="utf-8"?>
<sst xmlns="http://schemas.openxmlformats.org/spreadsheetml/2006/main" count="400" uniqueCount="240">
  <si>
    <t>Statement of Financial Position</t>
  </si>
  <si>
    <t>Notes</t>
  </si>
  <si>
    <t>Baht</t>
  </si>
  <si>
    <t>Assets</t>
  </si>
  <si>
    <t>Current assets</t>
  </si>
  <si>
    <t>Cash and cash equivalents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</si>
  <si>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</si>
  <si>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</si>
  <si>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</si>
  <si>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</si>
  <si>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</si>
  <si>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</si>
  <si>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</si>
  <si>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</si>
  <si>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</si>
  <si>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</si>
  <si>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</si>
  <si>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</si>
  <si>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</si>
  <si>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</si>
  <si>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</si>
  <si>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</si>
  <si>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</si>
  <si>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</si>
  <si>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</si>
  <si>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</si>
  <si>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</si>
  <si>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</si>
  <si>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</si>
  <si>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Income tax payable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</si>
  <si>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</si>
  <si>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</si>
  <si>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</si>
  <si>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</si>
  <si>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</si>
  <si>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</si>
  <si>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</si>
  <si>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</si>
  <si>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</si>
  <si>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</si>
  <si>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Attributable to owners of the parent</t>
  </si>
  <si>
    <t>and cash equivalents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</si>
  <si>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</si>
  <si>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</si>
  <si>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</si>
  <si>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</si>
  <si>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</si>
  <si>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</si>
  <si>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</si>
  <si>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Non</t>
  </si>
  <si>
    <t>controlling</t>
  </si>
  <si>
    <t>Other comprehensive income</t>
  </si>
  <si>
    <t>Currency translation differences</t>
  </si>
  <si>
    <t>Profit attributable to: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</si>
  <si>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</si>
  <si>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</si>
  <si>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</si>
  <si>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</si>
  <si>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</si>
  <si>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</si>
  <si>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Issued and paid-up share capital</t>
  </si>
  <si>
    <t>Net cash flows generated from operating activities</t>
  </si>
  <si>
    <t>paid-up</t>
  </si>
  <si>
    <t>Issued and</t>
  </si>
  <si>
    <r>
      <t xml:space="preserve">Statement of Cash Flows </t>
    </r>
    <r>
      <rPr>
        <sz val="9"/>
        <rFont val="Arial"/>
        <family val="2"/>
      </rPr>
      <t>(Cont’d)</t>
    </r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</si>
  <si>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</si>
  <si>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</si>
  <si>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</si>
  <si>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</si>
  <si>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</si>
  <si>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</si>
  <si>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</si>
  <si>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</si>
  <si>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</si>
  <si>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</si>
  <si>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</si>
  <si>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</si>
  <si>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</si>
  <si>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account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</si>
  <si>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</si>
  <si>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 premium</t>
  </si>
  <si>
    <t>Share</t>
  </si>
  <si>
    <t>Premium arising</t>
  </si>
  <si>
    <t>from financial institutions</t>
  </si>
  <si>
    <t>Other components of equity</t>
  </si>
  <si>
    <t>Net increase (decrease) in cash</t>
  </si>
  <si>
    <t>Net cash flows used in investing activities</t>
  </si>
  <si>
    <t>from business</t>
  </si>
  <si>
    <t>combination under</t>
  </si>
  <si>
    <t>Share premium</t>
  </si>
  <si>
    <t>Finance costs</t>
  </si>
  <si>
    <t>Appropriated for</t>
  </si>
  <si>
    <t>legal reserve</t>
  </si>
  <si>
    <t>Appropriated</t>
  </si>
  <si>
    <t>reserve</t>
  </si>
  <si>
    <t>for legal</t>
  </si>
  <si>
    <t>Non-cash items</t>
  </si>
  <si>
    <t>Revenues from sales and rendering services</t>
  </si>
  <si>
    <t xml:space="preserve">Appropriated </t>
  </si>
  <si>
    <t xml:space="preserve"> Legal reserve</t>
  </si>
  <si>
    <t xml:space="preserve">Total equity attributable to owners </t>
  </si>
  <si>
    <t xml:space="preserve">Long-term loans made to related parties </t>
  </si>
  <si>
    <t>R&amp;B Food Supply Public Company Limited</t>
  </si>
  <si>
    <r>
      <rPr>
        <u/>
        <sz val="9"/>
        <rFont val="Arial"/>
        <family val="2"/>
      </rPr>
      <t>Less</t>
    </r>
    <r>
      <rPr>
        <sz val="9"/>
        <rFont val="Arial"/>
        <family val="2"/>
      </rPr>
      <t xml:space="preserve">  employee benefit paid</t>
    </r>
  </si>
  <si>
    <r>
      <t>Less</t>
    </r>
    <r>
      <rPr>
        <sz val="9"/>
        <rFont val="Arial"/>
        <family val="2"/>
      </rPr>
      <t xml:space="preserve">  interest paid</t>
    </r>
  </si>
  <si>
    <r>
      <t>Less</t>
    </r>
    <r>
      <rPr>
        <sz val="9"/>
        <rFont val="Arial"/>
        <family val="2"/>
      </rPr>
      <t xml:space="preserve">  income tax paid</t>
    </r>
  </si>
  <si>
    <t xml:space="preserve">Ordinary shares, 2,000,000,000 shares </t>
  </si>
  <si>
    <t>to profit or loss</t>
  </si>
  <si>
    <t>Proceeds from promissory notes</t>
  </si>
  <si>
    <t>The accompanying notes are an integral part of these consolidated and company financial statements.</t>
  </si>
  <si>
    <t>Statement of Comprehensive Income</t>
  </si>
  <si>
    <t xml:space="preserve">Total items that will be not be reclassified </t>
  </si>
  <si>
    <t xml:space="preserve">Statement of Changes in Equity </t>
  </si>
  <si>
    <r>
      <t xml:space="preserve">Statement of Changes in Equity </t>
    </r>
    <r>
      <rPr>
        <sz val="9"/>
        <rFont val="Arial"/>
        <family val="2"/>
      </rPr>
      <t>(Cont'd)</t>
    </r>
  </si>
  <si>
    <t xml:space="preserve">Dividends </t>
  </si>
  <si>
    <t xml:space="preserve">Statement of Cash Flows </t>
  </si>
  <si>
    <t>Opening balance of cash and cash equivalents</t>
  </si>
  <si>
    <t>Total comprehensive income for the year</t>
  </si>
  <si>
    <t xml:space="preserve"> financial statements</t>
  </si>
  <si>
    <t>Consolidated financial statements</t>
  </si>
  <si>
    <t>Separate financial statements</t>
  </si>
  <si>
    <t>financial statements</t>
  </si>
  <si>
    <t xml:space="preserve">   investment property</t>
  </si>
  <si>
    <t xml:space="preserve">Depreciation of building and building improvement from </t>
  </si>
  <si>
    <t>Rental income from investment property</t>
  </si>
  <si>
    <t>(Reversal) allowance for inventory obsolescence</t>
  </si>
  <si>
    <t>Destruction of inventories</t>
  </si>
  <si>
    <t>Written off equipment</t>
  </si>
  <si>
    <t>Unrealised loss (gain) on exchange rate</t>
  </si>
  <si>
    <t>Proceeds from disposals of property, plant and equipment</t>
  </si>
  <si>
    <t>Payment from promissory notes</t>
  </si>
  <si>
    <t xml:space="preserve">Payment on long-term borrowings from related parties </t>
  </si>
  <si>
    <t>Translation of</t>
  </si>
  <si>
    <t xml:space="preserve">Payment on long-term borrowings </t>
  </si>
  <si>
    <t>Investment properties</t>
  </si>
  <si>
    <t>Expense from investment property</t>
  </si>
  <si>
    <t>Rental income on a straight line basis</t>
  </si>
  <si>
    <t>2020</t>
  </si>
  <si>
    <t>For the year ended 31 December 2020</t>
  </si>
  <si>
    <t>at amortised cost</t>
  </si>
  <si>
    <t>Right-of-use assets</t>
  </si>
  <si>
    <t>Current portion of lease liabilities</t>
  </si>
  <si>
    <t>Lease liabilities</t>
  </si>
  <si>
    <t>Net impairment losses on financial assets</t>
  </si>
  <si>
    <t>Opening balance at 1 January 2020 - restated</t>
  </si>
  <si>
    <t>Depreciation of right-of-use assets</t>
  </si>
  <si>
    <t>Payment of investment property</t>
  </si>
  <si>
    <t xml:space="preserve">Reclassification investment in subsidiary to loan to </t>
  </si>
  <si>
    <t>related parties</t>
  </si>
  <si>
    <t>property, plant and equipment purchased</t>
  </si>
  <si>
    <t>Increase in right-of-use assets from existing lease</t>
  </si>
  <si>
    <t>Short-term loan to related party</t>
  </si>
  <si>
    <t>at par value of Baht 1 each</t>
  </si>
  <si>
    <t xml:space="preserve">paid-up at Baht 1 each </t>
  </si>
  <si>
    <t>Premium on paid-up capital</t>
  </si>
  <si>
    <t>Items that will not be reclassified to profit or loss</t>
  </si>
  <si>
    <t xml:space="preserve">Total items that may be reclassified </t>
  </si>
  <si>
    <t xml:space="preserve">   Trade and other receivables </t>
  </si>
  <si>
    <t xml:space="preserve">   Inventories</t>
  </si>
  <si>
    <t xml:space="preserve">   Other current assets</t>
  </si>
  <si>
    <t xml:space="preserve">   Other non-current assets</t>
  </si>
  <si>
    <t xml:space="preserve">   Trade and other payables</t>
  </si>
  <si>
    <t xml:space="preserve">   Other current liabilities</t>
  </si>
  <si>
    <t>Cash flows generated from operations</t>
  </si>
  <si>
    <t>Payment for principal elements of lease payments</t>
  </si>
  <si>
    <t>Payments for purchase of property, plant and equipment</t>
  </si>
  <si>
    <t xml:space="preserve">Payment for acquisition of a subsidiary
</t>
  </si>
  <si>
    <t>Payments for right-of-use assets</t>
  </si>
  <si>
    <t>Payments for purchase of intangible assets</t>
  </si>
  <si>
    <t>Short-term loans made to related parties</t>
  </si>
  <si>
    <t>Proceeds from short-term loans to related parties</t>
  </si>
  <si>
    <t>Proceeds from long-term loans to related parties</t>
  </si>
  <si>
    <t>Proceeds from leases from investment property</t>
  </si>
  <si>
    <t>Proceeds from deposit at bank pledged as collateral</t>
  </si>
  <si>
    <t>Note</t>
  </si>
  <si>
    <t>Lease termination</t>
  </si>
  <si>
    <t>of the Company</t>
  </si>
  <si>
    <t>Owners of the Company</t>
  </si>
  <si>
    <t>Capital contributed</t>
  </si>
  <si>
    <t>Account receivable from selling machinery &amp; equipment</t>
  </si>
  <si>
    <t>Dividend paid to the Company's shareholder</t>
  </si>
  <si>
    <t>Profit for the year</t>
  </si>
  <si>
    <t>Profit before income tax</t>
  </si>
  <si>
    <t>Other comprehensive income:</t>
  </si>
  <si>
    <t>benefit obligations</t>
  </si>
  <si>
    <t>Remeasurements of post employment</t>
  </si>
  <si>
    <t>Income tax on items that will not be</t>
  </si>
  <si>
    <t>reclassified to profit or loss</t>
  </si>
  <si>
    <t>Items that may be reclassified subsequently to</t>
  </si>
  <si>
    <t>profit or loss</t>
  </si>
  <si>
    <t>net of tax</t>
  </si>
  <si>
    <t>Other comprehensive income for the year,</t>
  </si>
  <si>
    <t>Earnings per share - owners of the Company</t>
  </si>
  <si>
    <t>Basic earnings per share</t>
  </si>
  <si>
    <t>Closing balance at 31 December 2020</t>
  </si>
  <si>
    <t>Legal reserve</t>
  </si>
  <si>
    <t xml:space="preserve">Legal reserve </t>
  </si>
  <si>
    <t>Proceeds from disposal of financial assets (fixed deposit)</t>
  </si>
  <si>
    <t xml:space="preserve">   measured at amortised cost</t>
  </si>
  <si>
    <t>Payment for purchases of financial assets (fixed deposit)</t>
  </si>
  <si>
    <t>Exchange gains (losses) on cash and cash equivalents</t>
  </si>
  <si>
    <t>Cash and cash equivalents at the end of the year</t>
  </si>
  <si>
    <t xml:space="preserve">(Decrease) increase in accounts payable from </t>
  </si>
  <si>
    <t>Lease modifications and reassessments</t>
  </si>
  <si>
    <t xml:space="preserve">Financial assets (fixed deposits) measured </t>
  </si>
  <si>
    <t>Trade and other receivables</t>
  </si>
  <si>
    <t>Property, plant and equipment</t>
  </si>
  <si>
    <t>2021</t>
  </si>
  <si>
    <t>As at 31 December 2021</t>
  </si>
  <si>
    <t>For the year ended 31 December 2021</t>
  </si>
  <si>
    <t>Opening balance at 1 January 2021</t>
  </si>
  <si>
    <t>Closing balance at 31 December 2021</t>
  </si>
  <si>
    <t>Biological assets</t>
  </si>
  <si>
    <t>Profit for the year from continuing operations</t>
  </si>
  <si>
    <t>-  From continuing operations</t>
  </si>
  <si>
    <t>-  From discontinued operations</t>
  </si>
  <si>
    <t xml:space="preserve">Total basic earnings per share </t>
  </si>
  <si>
    <t>Discontinued operations</t>
  </si>
  <si>
    <t xml:space="preserve">Increasing of non-controlling interest from  </t>
  </si>
  <si>
    <t xml:space="preserve">subsidiary requests from shares subscription </t>
  </si>
  <si>
    <t xml:space="preserve">   payment </t>
  </si>
  <si>
    <t>Cost of goods sold and providing services</t>
  </si>
  <si>
    <t xml:space="preserve">Transactions  with owners during the year </t>
  </si>
  <si>
    <t>17, 29</t>
  </si>
  <si>
    <t>18, 29</t>
  </si>
  <si>
    <t>19, 29</t>
  </si>
  <si>
    <t>Gain from sale discontinued operations</t>
  </si>
  <si>
    <t>23, 29</t>
  </si>
  <si>
    <t>Proceeds shares subscription of subsidiary</t>
  </si>
  <si>
    <t>from non-controlling interests</t>
  </si>
  <si>
    <t>Decrease in value of inventories</t>
  </si>
  <si>
    <t>Gain on disposals of equipment</t>
  </si>
  <si>
    <t>-</t>
  </si>
  <si>
    <t>Gain on exchange rate</t>
  </si>
  <si>
    <t xml:space="preserve">Loss for the year from </t>
  </si>
  <si>
    <t>discontinued operations - net of tax</t>
  </si>
  <si>
    <r>
      <t xml:space="preserve">Statement of Comprehensive Income </t>
    </r>
    <r>
      <rPr>
        <sz val="9"/>
        <color theme="1"/>
        <rFont val="Arial"/>
        <family val="2"/>
      </rPr>
      <t>(Cont’d)</t>
    </r>
  </si>
  <si>
    <t>13, 32</t>
  </si>
  <si>
    <t xml:space="preserve">Profit before income tax </t>
  </si>
  <si>
    <t>Net cash flows used in financing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</si>
</sst>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3" formatCode="_-* #,##0.00_-;\-* #,##0.00_-;_-* &quot;-&quot;??_-;_-@_-"/>
    <numFmt numFmtId="164" formatCode="_-&quot;฿&quot;* #,##0.00_-;\-&quot;฿&quot;* #,##0.00_-;_-&quot;฿&quot;* &quot;-&quot;??_-;_-@_-"/>
    <numFmt numFmtId="165" formatCode="&quot;$&quot;#,##0_);[Red]\(&quot;$&quot;#,##0\)"/>
    <numFmt numFmtId="166" formatCode="_(* #,##0.00_);_(* \(#,##0.00\);_(* &quot;-&quot;??_);_(@_)"/>
    <numFmt numFmtId="167" formatCode="#,##0;\(#,##0\);&quot;-&quot;;@"/>
    <numFmt numFmtId="168" formatCode="#,##0;\(#,##0\)"/>
    <numFmt numFmtId="169" formatCode="_-* #,##0_-;\-* #,##0_-;_-* &quot;-&quot;??_-;_-@_-"/>
    <numFmt numFmtId="170" formatCode="#,##0.00;\(#,##0.00\);&quot;-&quot;;@"/>
    <numFmt numFmtId="171" formatCode="_-* #,##0.00\ &quot;€&quot;_-;\-* #,##0.00\ &quot;€&quot;_-;_-* &quot;-&quot;??\ &quot;€&quot;_-;_-@_-"/>
    <numFmt numFmtId="172" formatCode="_-* #,##0.00\ _€_-;\-* #,##0.00\ _€_-;_-* &quot;-&quot;??\ _€_-;_-@_-"/>
    <numFmt numFmtId="173" formatCode="#,##0.000;\(#,##0.000\);&quot;-&quot;;@"/>
    <numFmt numFmtId="174" formatCode="#,##0;\(#,##0\);\-"/>
    <numFmt numFmtId="175" formatCode="#,##0.00;\(#,##0.00\);\-"/>
  </numFmts>
  <fonts count="29">
    <font>
      <sz val="16"/>
      <color theme="1"/>
      <name val="AngsanaUPC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  <charset val="22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6"/>
      <color theme="1"/>
      <name val="AngsanaUPC"/>
      <family val="2"/>
      <charset val="222"/>
    </font>
    <font>
      <sz val="14"/>
      <name val="Cordia New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BrowalliaUPC"/>
      <family val="2"/>
      <charset val="222"/>
    </font>
    <font>
      <sz val="11"/>
      <color indexed="8"/>
      <name val="Tahoma"/>
      <family val="2"/>
    </font>
    <font>
      <sz val="10"/>
      <color theme="1"/>
      <name val="Arial Unicode MS"/>
      <family val="2"/>
    </font>
    <font>
      <sz val="11"/>
      <color theme="1"/>
      <name val="Calibri"/>
      <family val="2"/>
      <charset val="222"/>
      <scheme val="minor"/>
    </font>
    <font>
      <u/>
      <sz val="9"/>
      <color theme="10"/>
      <name val="Arial"/>
      <family val="2"/>
    </font>
    <font>
      <u/>
      <sz val="10"/>
      <color theme="10"/>
      <name val="Arial"/>
      <family val="2"/>
    </font>
    <font>
      <u/>
      <sz val="10"/>
      <color rgb="FF0000FF"/>
      <name val="Georgia"/>
      <family val="1"/>
    </font>
    <font>
      <sz val="8"/>
      <name val="Arial"/>
      <family val="2"/>
    </font>
    <font>
      <b/>
      <sz val="8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0"/>
      <color theme="1"/>
      <name val="Arial"/>
      <family val="2"/>
      <charset val="22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96">
    <xf numFmtId="0" fontId="0" fillId="0" borderId="0"/>
    <xf numFmtId="0" fontId="4" fillId="0" borderId="0" applyFont="0" applyAlignment="0">
      <alignment horizontal="center"/>
    </xf>
    <xf numFmtId="166" fontId="8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9" fillId="0" borderId="0"/>
    <xf numFmtId="0" fontId="4" fillId="0" borderId="0" applyFont="0" applyAlignment="0">
      <alignment horizont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 applyFont="0" applyAlignment="0">
      <alignment horizontal="center"/>
    </xf>
    <xf numFmtId="43" fontId="8" fillId="0" borderId="0" applyFont="0" applyFill="0" applyBorder="0" applyAlignment="0" applyProtection="0"/>
    <xf numFmtId="0" fontId="9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9" fillId="0" borderId="0"/>
    <xf numFmtId="0" fontId="10" fillId="0" borderId="0"/>
    <xf numFmtId="43" fontId="9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0" fontId="11" fillId="0" borderId="0">
      <protection locked="0"/>
    </xf>
    <xf numFmtId="0" fontId="10" fillId="0" borderId="0"/>
    <xf numFmtId="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0" borderId="0"/>
    <xf numFmtId="0" fontId="11" fillId="0" borderId="0"/>
    <xf numFmtId="0" fontId="19" fillId="0" borderId="0" applyNumberFormat="0" applyFill="0" applyBorder="0" applyAlignment="0">
      <alignment vertical="top"/>
      <protection locked="0"/>
    </xf>
    <xf numFmtId="0" fontId="19" fillId="0" borderId="0" applyNumberFormat="0" applyFill="0" applyBorder="0" applyAlignment="0" applyProtection="0"/>
    <xf numFmtId="0" fontId="11" fillId="0" borderId="0">
      <protection locked="0"/>
    </xf>
    <xf numFmtId="164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40" fontId="9" fillId="0" borderId="0"/>
    <xf numFmtId="169" fontId="10" fillId="0" borderId="0" applyFont="0" applyFill="0" applyBorder="0" applyAlignment="0" applyProtection="0"/>
    <xf numFmtId="0" fontId="14" fillId="0" borderId="0"/>
    <xf numFmtId="43" fontId="10" fillId="0" borderId="0" applyFont="0" applyFill="0" applyBorder="0" applyAlignment="0" applyProtection="0"/>
    <xf numFmtId="0" fontId="10" fillId="0" borderId="0"/>
    <xf numFmtId="0" fontId="12" fillId="0" borderId="0"/>
    <xf numFmtId="0" fontId="4" fillId="0" borderId="0" applyFont="0" applyAlignment="0">
      <alignment horizontal="center"/>
    </xf>
    <xf numFmtId="0" fontId="15" fillId="0" borderId="0"/>
    <xf numFmtId="43" fontId="10" fillId="0" borderId="0" applyFont="0" applyFill="0" applyBorder="0" applyAlignment="0" applyProtection="0"/>
    <xf numFmtId="0" fontId="15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0" fontId="11" fillId="0" borderId="0"/>
    <xf numFmtId="0" fontId="8" fillId="0" borderId="0"/>
    <xf numFmtId="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6" fillId="0" borderId="0"/>
    <xf numFmtId="0" fontId="3" fillId="0" borderId="0"/>
    <xf numFmtId="0" fontId="11" fillId="0" borderId="0"/>
    <xf numFmtId="43" fontId="1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3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8" fillId="0" borderId="0" applyNumberFormat="0" applyFill="0" applyBorder="0" applyAlignment="0" applyProtection="0">
      <protection locked="0"/>
    </xf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11" fillId="0" borderId="0"/>
    <xf numFmtId="0" fontId="23" fillId="0" borderId="0" applyNumberFormat="0" applyFill="0" applyBorder="0" applyAlignment="0">
      <alignment vertical="top"/>
      <protection locked="0"/>
    </xf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1" fillId="0" borderId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43" fontId="24" fillId="0" borderId="0" applyFont="0" applyFill="0" applyBorder="0" applyAlignment="0" applyProtection="0"/>
  </cellStyleXfs>
  <cellXfs count="200">
    <xf numFmtId="0" fontId="0" fillId="0" borderId="0" xfId="0"/>
    <xf numFmtId="167" fontId="6" fillId="0" borderId="4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168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7" fontId="5" fillId="0" borderId="0" xfId="0" quotePrefix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167" fontId="5" fillId="0" borderId="0" xfId="0" quotePrefix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7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Alignment="1">
      <alignment horizontal="right" vertical="center"/>
    </xf>
    <xf numFmtId="167" fontId="6" fillId="0" borderId="3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horizontal="right" vertical="center"/>
    </xf>
    <xf numFmtId="168" fontId="5" fillId="0" borderId="0" xfId="0" applyNumberFormat="1" applyFont="1" applyFill="1" applyAlignment="1">
      <alignment horizontal="left" vertical="center"/>
    </xf>
    <xf numFmtId="168" fontId="5" fillId="0" borderId="0" xfId="0" quotePrefix="1" applyNumberFormat="1" applyFont="1" applyFill="1" applyAlignment="1">
      <alignment horizontal="left" vertical="center"/>
    </xf>
    <xf numFmtId="168" fontId="5" fillId="0" borderId="3" xfId="0" applyNumberFormat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168" fontId="6" fillId="0" borderId="3" xfId="0" applyNumberFormat="1" applyFont="1" applyFill="1" applyBorder="1" applyAlignment="1">
      <alignment vertical="center"/>
    </xf>
    <xf numFmtId="168" fontId="6" fillId="0" borderId="3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168" fontId="6" fillId="0" borderId="0" xfId="0" applyNumberFormat="1" applyFont="1" applyFill="1" applyBorder="1" applyAlignment="1">
      <alignment horizontal="left" vertical="center"/>
    </xf>
    <xf numFmtId="167" fontId="6" fillId="0" borderId="0" xfId="0" applyNumberFormat="1" applyFont="1" applyFill="1" applyAlignment="1">
      <alignment vertical="center"/>
    </xf>
    <xf numFmtId="167" fontId="6" fillId="0" borderId="3" xfId="0" applyNumberFormat="1" applyFont="1" applyFill="1" applyBorder="1" applyAlignment="1">
      <alignment vertical="center"/>
    </xf>
    <xf numFmtId="167" fontId="5" fillId="0" borderId="3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5" fillId="0" borderId="0" xfId="0" quotePrefix="1" applyFont="1" applyFill="1" applyAlignment="1">
      <alignment vertical="center"/>
    </xf>
    <xf numFmtId="0" fontId="5" fillId="0" borderId="0" xfId="0" quotePrefix="1" applyFont="1" applyFill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167" fontId="6" fillId="0" borderId="4" xfId="0" applyNumberFormat="1" applyFont="1" applyFill="1" applyBorder="1" applyAlignment="1">
      <alignment vertical="center"/>
    </xf>
    <xf numFmtId="166" fontId="6" fillId="0" borderId="3" xfId="2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167" fontId="5" fillId="0" borderId="0" xfId="0" applyNumberFormat="1" applyFont="1" applyFill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7" fontId="6" fillId="0" borderId="0" xfId="0" quotePrefix="1" applyNumberFormat="1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vertical="center"/>
    </xf>
    <xf numFmtId="168" fontId="5" fillId="0" borderId="0" xfId="0" applyNumberFormat="1" applyFont="1" applyFill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 wrapText="1"/>
    </xf>
    <xf numFmtId="168" fontId="6" fillId="0" borderId="0" xfId="0" applyNumberFormat="1" applyFont="1" applyFill="1" applyAlignment="1">
      <alignment horizontal="center" vertical="center"/>
    </xf>
    <xf numFmtId="0" fontId="6" fillId="0" borderId="0" xfId="6" applyFont="1" applyFill="1" applyAlignment="1">
      <alignment vertical="center"/>
    </xf>
    <xf numFmtId="0" fontId="6" fillId="0" borderId="0" xfId="0" quotePrefix="1" applyFont="1" applyFill="1" applyAlignment="1">
      <alignment vertical="center"/>
    </xf>
    <xf numFmtId="167" fontId="6" fillId="0" borderId="3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vertical="center"/>
    </xf>
    <xf numFmtId="168" fontId="6" fillId="0" borderId="0" xfId="0" applyNumberFormat="1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quotePrefix="1" applyNumberFormat="1" applyFont="1" applyFill="1" applyBorder="1" applyAlignment="1">
      <alignment horizontal="right" vertical="center"/>
    </xf>
    <xf numFmtId="168" fontId="6" fillId="0" borderId="0" xfId="0" quotePrefix="1" applyNumberFormat="1" applyFont="1" applyFill="1" applyAlignment="1">
      <alignment horizontal="left" vertical="center"/>
    </xf>
    <xf numFmtId="168" fontId="6" fillId="0" borderId="0" xfId="0" quotePrefix="1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167" fontId="21" fillId="0" borderId="2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Alignment="1">
      <alignment horizontal="right" vertical="center"/>
    </xf>
    <xf numFmtId="167" fontId="21" fillId="0" borderId="0" xfId="0" applyNumberFormat="1" applyFont="1" applyFill="1" applyAlignment="1">
      <alignment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3" xfId="0" applyNumberFormat="1" applyFont="1" applyFill="1" applyBorder="1" applyAlignment="1">
      <alignment horizontal="right" vertical="center"/>
    </xf>
    <xf numFmtId="0" fontId="21" fillId="0" borderId="0" xfId="0" quotePrefix="1" applyFont="1" applyFill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4" applyNumberFormat="1" applyFont="1" applyFill="1" applyAlignment="1">
      <alignment horizontal="left" vertical="center"/>
    </xf>
    <xf numFmtId="167" fontId="20" fillId="0" borderId="3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horizontal="right" vertical="center"/>
    </xf>
    <xf numFmtId="0" fontId="20" fillId="0" borderId="0" xfId="1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167" fontId="20" fillId="0" borderId="0" xfId="0" quotePrefix="1" applyNumberFormat="1" applyFont="1" applyFill="1" applyBorder="1" applyAlignment="1">
      <alignment horizontal="center" vertical="center"/>
    </xf>
    <xf numFmtId="167" fontId="20" fillId="0" borderId="4" xfId="0" applyNumberFormat="1" applyFont="1" applyFill="1" applyBorder="1" applyAlignment="1">
      <alignment vertical="center"/>
    </xf>
    <xf numFmtId="167" fontId="21" fillId="0" borderId="0" xfId="1" applyNumberFormat="1" applyFont="1" applyFill="1" applyBorder="1" applyAlignment="1">
      <alignment horizontal="right" vertical="center"/>
    </xf>
    <xf numFmtId="167" fontId="21" fillId="0" borderId="0" xfId="1" applyNumberFormat="1" applyFont="1" applyFill="1" applyAlignment="1">
      <alignment horizontal="right" vertical="center"/>
    </xf>
    <xf numFmtId="0" fontId="20" fillId="0" borderId="0" xfId="13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7" fontId="6" fillId="0" borderId="0" xfId="2" applyNumberFormat="1" applyFont="1" applyFill="1" applyAlignment="1">
      <alignment vertical="center"/>
    </xf>
    <xf numFmtId="167" fontId="6" fillId="0" borderId="0" xfId="0" applyNumberFormat="1" applyFont="1" applyFill="1" applyAlignment="1">
      <alignment horizontal="center" vertical="center"/>
    </xf>
    <xf numFmtId="0" fontId="20" fillId="0" borderId="0" xfId="4" applyNumberFormat="1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20" fillId="0" borderId="0" xfId="4" applyNumberFormat="1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0" fontId="6" fillId="0" borderId="0" xfId="0" quotePrefix="1" applyFont="1" applyFill="1" applyAlignment="1">
      <alignment horizontal="left" vertical="center" indent="1"/>
    </xf>
    <xf numFmtId="0" fontId="21" fillId="0" borderId="3" xfId="0" applyFont="1" applyFill="1" applyBorder="1" applyAlignment="1">
      <alignment vertical="center"/>
    </xf>
    <xf numFmtId="0" fontId="20" fillId="0" borderId="3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43" fontId="6" fillId="0" borderId="0" xfId="0" applyNumberFormat="1" applyFont="1" applyFill="1" applyAlignment="1">
      <alignment horizontal="right" vertical="center"/>
    </xf>
    <xf numFmtId="167" fontId="26" fillId="0" borderId="3" xfId="0" applyNumberFormat="1" applyFont="1" applyFill="1" applyBorder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/>
    </xf>
    <xf numFmtId="167" fontId="26" fillId="0" borderId="0" xfId="0" applyNumberFormat="1" applyFont="1" applyFill="1" applyAlignment="1">
      <alignment vertical="center"/>
    </xf>
    <xf numFmtId="0" fontId="27" fillId="0" borderId="3" xfId="0" applyFont="1" applyFill="1" applyBorder="1" applyAlignment="1">
      <alignment vertical="center"/>
    </xf>
    <xf numFmtId="0" fontId="26" fillId="0" borderId="3" xfId="0" applyFont="1" applyFill="1" applyBorder="1" applyAlignment="1">
      <alignment vertical="center"/>
    </xf>
    <xf numFmtId="0" fontId="26" fillId="0" borderId="3" xfId="0" applyFont="1" applyFill="1" applyBorder="1" applyAlignment="1">
      <alignment horizontal="center" vertical="center"/>
    </xf>
    <xf numFmtId="167" fontId="26" fillId="0" borderId="3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vertical="center"/>
    </xf>
    <xf numFmtId="0" fontId="27" fillId="0" borderId="0" xfId="0" applyFont="1" applyFill="1" applyAlignment="1">
      <alignment horizontal="center" vertical="center"/>
    </xf>
    <xf numFmtId="167" fontId="27" fillId="0" borderId="0" xfId="0" quotePrefix="1" applyNumberFormat="1" applyFont="1" applyFill="1" applyAlignment="1">
      <alignment horizontal="right" vertical="center"/>
    </xf>
    <xf numFmtId="0" fontId="27" fillId="0" borderId="3" xfId="0" applyFont="1" applyFill="1" applyBorder="1" applyAlignment="1">
      <alignment horizontal="center" vertical="center"/>
    </xf>
    <xf numFmtId="167" fontId="27" fillId="0" borderId="3" xfId="0" applyNumberFormat="1" applyFont="1" applyFill="1" applyBorder="1" applyAlignment="1">
      <alignment horizontal="right" vertical="center"/>
    </xf>
    <xf numFmtId="167" fontId="27" fillId="0" borderId="0" xfId="0" applyNumberFormat="1" applyFont="1" applyFill="1" applyAlignment="1">
      <alignment vertical="center"/>
    </xf>
    <xf numFmtId="0" fontId="26" fillId="0" borderId="0" xfId="1" applyFont="1" applyFill="1" applyAlignment="1">
      <alignment vertical="center"/>
    </xf>
    <xf numFmtId="167" fontId="26" fillId="0" borderId="0" xfId="0" applyNumberFormat="1" applyFont="1" applyFill="1" applyBorder="1" applyAlignment="1">
      <alignment horizontal="right" vertical="center"/>
    </xf>
    <xf numFmtId="167" fontId="26" fillId="0" borderId="0" xfId="0" applyNumberFormat="1" applyFont="1" applyFill="1" applyAlignment="1">
      <alignment horizontal="right" vertical="center"/>
    </xf>
    <xf numFmtId="43" fontId="26" fillId="0" borderId="0" xfId="0" applyNumberFormat="1" applyFont="1" applyFill="1" applyAlignment="1">
      <alignment horizontal="right" vertical="center"/>
    </xf>
    <xf numFmtId="0" fontId="26" fillId="0" borderId="0" xfId="0" quotePrefix="1" applyFont="1" applyFill="1" applyAlignment="1">
      <alignment horizontal="center" vertical="center"/>
    </xf>
    <xf numFmtId="167" fontId="26" fillId="0" borderId="3" xfId="0" quotePrefix="1" applyNumberFormat="1" applyFont="1" applyFill="1" applyBorder="1" applyAlignment="1">
      <alignment vertical="center"/>
    </xf>
    <xf numFmtId="167" fontId="26" fillId="0" borderId="0" xfId="0" quotePrefix="1" applyNumberFormat="1" applyFont="1" applyFill="1" applyBorder="1" applyAlignment="1">
      <alignment vertical="center"/>
    </xf>
    <xf numFmtId="167" fontId="26" fillId="0" borderId="4" xfId="0" quotePrefix="1" applyNumberFormat="1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167" fontId="26" fillId="0" borderId="4" xfId="0" applyNumberFormat="1" applyFont="1" applyFill="1" applyBorder="1" applyAlignment="1">
      <alignment vertical="center"/>
    </xf>
    <xf numFmtId="174" fontId="26" fillId="0" borderId="0" xfId="0" applyNumberFormat="1" applyFont="1" applyFill="1" applyAlignment="1">
      <alignment vertical="center"/>
    </xf>
    <xf numFmtId="174" fontId="26" fillId="0" borderId="3" xfId="0" applyNumberFormat="1" applyFont="1" applyFill="1" applyBorder="1" applyAlignment="1">
      <alignment vertical="center"/>
    </xf>
    <xf numFmtId="170" fontId="26" fillId="0" borderId="0" xfId="0" applyNumberFormat="1" applyFont="1" applyFill="1" applyBorder="1" applyAlignment="1">
      <alignment vertical="center"/>
    </xf>
    <xf numFmtId="175" fontId="26" fillId="0" borderId="0" xfId="12" applyNumberFormat="1" applyFont="1" applyFill="1" applyBorder="1" applyAlignment="1">
      <alignment vertical="center"/>
    </xf>
    <xf numFmtId="175" fontId="26" fillId="0" borderId="3" xfId="0" applyNumberFormat="1" applyFont="1" applyFill="1" applyBorder="1" applyAlignment="1">
      <alignment vertical="center"/>
    </xf>
    <xf numFmtId="175" fontId="26" fillId="0" borderId="0" xfId="0" applyNumberFormat="1" applyFont="1" applyFill="1" applyAlignment="1">
      <alignment vertical="center"/>
    </xf>
    <xf numFmtId="175" fontId="26" fillId="0" borderId="3" xfId="12" applyNumberFormat="1" applyFont="1" applyFill="1" applyBorder="1" applyAlignment="1">
      <alignment vertical="center"/>
    </xf>
    <xf numFmtId="173" fontId="26" fillId="0" borderId="0" xfId="0" applyNumberFormat="1" applyFont="1" applyFill="1" applyBorder="1" applyAlignment="1">
      <alignment vertical="center"/>
    </xf>
    <xf numFmtId="170" fontId="26" fillId="0" borderId="4" xfId="0" applyNumberFormat="1" applyFont="1" applyFill="1" applyBorder="1" applyAlignment="1">
      <alignment vertical="center"/>
    </xf>
    <xf numFmtId="0" fontId="6" fillId="0" borderId="0" xfId="0" quotePrefix="1" applyFont="1" applyFill="1" applyAlignment="1">
      <alignment horizontal="center" vertical="center"/>
    </xf>
    <xf numFmtId="43" fontId="6" fillId="0" borderId="0" xfId="0" quotePrefix="1" applyNumberFormat="1" applyFont="1" applyFill="1" applyAlignment="1">
      <alignment horizontal="right" vertical="center"/>
    </xf>
    <xf numFmtId="0" fontId="6" fillId="0" borderId="0" xfId="11" applyFont="1" applyFill="1" applyAlignment="1">
      <alignment horizontal="center" vertical="center"/>
    </xf>
    <xf numFmtId="167" fontId="25" fillId="0" borderId="0" xfId="0" applyNumberFormat="1" applyFont="1" applyFill="1" applyBorder="1" applyAlignment="1">
      <alignment horizontal="right" vertical="center"/>
    </xf>
    <xf numFmtId="167" fontId="6" fillId="0" borderId="0" xfId="0" quotePrefix="1" applyNumberFormat="1" applyFont="1" applyFill="1" applyAlignment="1">
      <alignment horizontal="right" vertical="top"/>
    </xf>
    <xf numFmtId="167" fontId="6" fillId="0" borderId="0" xfId="2" applyNumberFormat="1" applyFont="1" applyFill="1" applyBorder="1" applyAlignment="1">
      <alignment horizontal="right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21" fillId="0" borderId="3" xfId="0" applyNumberFormat="1" applyFont="1" applyFill="1" applyBorder="1" applyAlignment="1">
      <alignment horizontal="center" vertical="center"/>
    </xf>
    <xf numFmtId="167" fontId="20" fillId="0" borderId="0" xfId="0" applyNumberFormat="1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167" fontId="2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6" fillId="2" borderId="0" xfId="0" applyNumberFormat="1" applyFont="1" applyFill="1" applyBorder="1" applyAlignment="1">
      <alignment horizontal="right" vertical="center"/>
    </xf>
    <xf numFmtId="167" fontId="5" fillId="2" borderId="0" xfId="0" quotePrefix="1" applyNumberFormat="1" applyFont="1" applyFill="1" applyBorder="1" applyAlignment="1">
      <alignment horizontal="right" vertical="center"/>
    </xf>
    <xf numFmtId="167" fontId="6" fillId="2" borderId="0" xfId="0" applyNumberFormat="1" applyFont="1" applyFill="1" applyAlignment="1">
      <alignment horizontal="right" vertical="center"/>
    </xf>
    <xf numFmtId="167" fontId="6" fillId="2" borderId="3" xfId="0" applyNumberFormat="1" applyFont="1" applyFill="1" applyBorder="1" applyAlignment="1">
      <alignment horizontal="right" vertical="center"/>
    </xf>
    <xf numFmtId="167" fontId="6" fillId="2" borderId="4" xfId="0" applyNumberFormat="1" applyFont="1" applyFill="1" applyBorder="1" applyAlignment="1">
      <alignment horizontal="right" vertical="center"/>
    </xf>
    <xf numFmtId="167" fontId="5" fillId="2" borderId="0" xfId="0" applyNumberFormat="1" applyFont="1" applyFill="1" applyBorder="1" applyAlignment="1">
      <alignment horizontal="right" vertical="center"/>
    </xf>
    <xf numFmtId="167" fontId="6" fillId="2" borderId="0" xfId="0" applyNumberFormat="1" applyFont="1" applyFill="1" applyAlignment="1">
      <alignment vertical="center"/>
    </xf>
    <xf numFmtId="167" fontId="6" fillId="2" borderId="3" xfId="0" applyNumberFormat="1" applyFont="1" applyFill="1" applyBorder="1" applyAlignment="1">
      <alignment vertical="center"/>
    </xf>
    <xf numFmtId="167" fontId="6" fillId="2" borderId="0" xfId="0" applyNumberFormat="1" applyFont="1" applyFill="1" applyBorder="1" applyAlignment="1">
      <alignment vertical="center"/>
    </xf>
    <xf numFmtId="167" fontId="6" fillId="2" borderId="4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7" fontId="26" fillId="2" borderId="0" xfId="0" applyNumberFormat="1" applyFont="1" applyFill="1" applyBorder="1" applyAlignment="1">
      <alignment horizontal="right" vertical="center"/>
    </xf>
    <xf numFmtId="167" fontId="26" fillId="2" borderId="0" xfId="0" applyNumberFormat="1" applyFont="1" applyFill="1" applyAlignment="1">
      <alignment horizontal="right" vertical="center"/>
    </xf>
    <xf numFmtId="167" fontId="26" fillId="2" borderId="3" xfId="0" applyNumberFormat="1" applyFont="1" applyFill="1" applyBorder="1" applyAlignment="1">
      <alignment horizontal="right" vertical="center"/>
    </xf>
    <xf numFmtId="167" fontId="26" fillId="2" borderId="0" xfId="0" applyNumberFormat="1" applyFont="1" applyFill="1" applyAlignment="1">
      <alignment vertical="center"/>
    </xf>
    <xf numFmtId="167" fontId="26" fillId="2" borderId="3" xfId="0" quotePrefix="1" applyNumberFormat="1" applyFont="1" applyFill="1" applyBorder="1" applyAlignment="1">
      <alignment vertical="center"/>
    </xf>
    <xf numFmtId="167" fontId="26" fillId="2" borderId="0" xfId="0" quotePrefix="1" applyNumberFormat="1" applyFont="1" applyFill="1" applyBorder="1" applyAlignment="1">
      <alignment vertical="center"/>
    </xf>
    <xf numFmtId="167" fontId="26" fillId="2" borderId="0" xfId="0" applyNumberFormat="1" applyFont="1" applyFill="1" applyBorder="1" applyAlignment="1">
      <alignment vertical="center"/>
    </xf>
    <xf numFmtId="0" fontId="26" fillId="2" borderId="0" xfId="0" applyFont="1" applyFill="1" applyAlignment="1">
      <alignment vertical="center"/>
    </xf>
    <xf numFmtId="167" fontId="26" fillId="2" borderId="4" xfId="0" quotePrefix="1" applyNumberFormat="1" applyFont="1" applyFill="1" applyBorder="1" applyAlignment="1">
      <alignment vertical="center"/>
    </xf>
    <xf numFmtId="167" fontId="26" fillId="2" borderId="3" xfId="0" applyNumberFormat="1" applyFont="1" applyFill="1" applyBorder="1" applyAlignment="1">
      <alignment vertical="center"/>
    </xf>
    <xf numFmtId="167" fontId="26" fillId="2" borderId="4" xfId="0" applyNumberFormat="1" applyFont="1" applyFill="1" applyBorder="1" applyAlignment="1">
      <alignment vertical="center"/>
    </xf>
    <xf numFmtId="174" fontId="26" fillId="2" borderId="0" xfId="0" applyNumberFormat="1" applyFont="1" applyFill="1" applyAlignment="1">
      <alignment vertical="center"/>
    </xf>
    <xf numFmtId="174" fontId="26" fillId="2" borderId="3" xfId="0" applyNumberFormat="1" applyFont="1" applyFill="1" applyBorder="1" applyAlignment="1">
      <alignment vertical="center"/>
    </xf>
    <xf numFmtId="170" fontId="26" fillId="2" borderId="0" xfId="0" applyNumberFormat="1" applyFont="1" applyFill="1" applyBorder="1" applyAlignment="1">
      <alignment vertical="center"/>
    </xf>
    <xf numFmtId="175" fontId="26" fillId="2" borderId="0" xfId="12" applyNumberFormat="1" applyFont="1" applyFill="1" applyBorder="1" applyAlignment="1">
      <alignment vertical="center"/>
    </xf>
    <xf numFmtId="175" fontId="26" fillId="2" borderId="3" xfId="0" applyNumberFormat="1" applyFont="1" applyFill="1" applyBorder="1" applyAlignment="1">
      <alignment vertical="center"/>
    </xf>
    <xf numFmtId="173" fontId="26" fillId="2" borderId="0" xfId="0" applyNumberFormat="1" applyFont="1" applyFill="1" applyBorder="1" applyAlignment="1">
      <alignment vertical="center"/>
    </xf>
    <xf numFmtId="170" fontId="26" fillId="2" borderId="4" xfId="0" applyNumberFormat="1" applyFont="1" applyFill="1" applyBorder="1" applyAlignment="1">
      <alignment vertical="center"/>
    </xf>
    <xf numFmtId="175" fontId="26" fillId="2" borderId="3" xfId="12" applyNumberFormat="1" applyFont="1" applyFill="1" applyBorder="1" applyAlignment="1">
      <alignment vertical="center"/>
    </xf>
    <xf numFmtId="167" fontId="20" fillId="2" borderId="0" xfId="0" applyNumberFormat="1" applyFont="1" applyFill="1" applyBorder="1" applyAlignment="1">
      <alignment vertical="center"/>
    </xf>
    <xf numFmtId="167" fontId="20" fillId="2" borderId="3" xfId="0" applyNumberFormat="1" applyFont="1" applyFill="1" applyBorder="1" applyAlignment="1">
      <alignment vertical="center"/>
    </xf>
    <xf numFmtId="167" fontId="20" fillId="2" borderId="0" xfId="0" quotePrefix="1" applyNumberFormat="1" applyFont="1" applyFill="1" applyBorder="1" applyAlignment="1">
      <alignment horizontal="center" vertical="center"/>
    </xf>
    <xf numFmtId="167" fontId="20" fillId="2" borderId="4" xfId="0" applyNumberFormat="1" applyFont="1" applyFill="1" applyBorder="1" applyAlignment="1">
      <alignment vertical="center"/>
    </xf>
    <xf numFmtId="167" fontId="20" fillId="2" borderId="0" xfId="0" applyNumberFormat="1" applyFont="1" applyFill="1" applyBorder="1" applyAlignment="1">
      <alignment horizontal="right" vertical="center"/>
    </xf>
    <xf numFmtId="167" fontId="6" fillId="2" borderId="0" xfId="0" quotePrefix="1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7" fontId="6" fillId="2" borderId="0" xfId="0" quotePrefix="1" applyNumberFormat="1" applyFont="1" applyFill="1" applyBorder="1" applyAlignment="1">
      <alignment horizontal="right" vertical="center"/>
    </xf>
    <xf numFmtId="167" fontId="6" fillId="2" borderId="0" xfId="0" applyNumberFormat="1" applyFont="1" applyFill="1" applyBorder="1" applyAlignment="1">
      <alignment horizontal="right" vertical="center" wrapText="1"/>
    </xf>
    <xf numFmtId="167" fontId="6" fillId="2" borderId="0" xfId="0" applyNumberFormat="1" applyFont="1" applyFill="1" applyAlignment="1">
      <alignment horizontal="right" vertical="center" wrapText="1"/>
    </xf>
    <xf numFmtId="167" fontId="6" fillId="2" borderId="0" xfId="0" quotePrefix="1" applyNumberFormat="1" applyFont="1" applyFill="1" applyAlignment="1">
      <alignment horizontal="right" vertical="top"/>
    </xf>
    <xf numFmtId="167" fontId="6" fillId="2" borderId="3" xfId="0" applyNumberFormat="1" applyFont="1" applyFill="1" applyBorder="1" applyAlignment="1">
      <alignment horizontal="right" vertical="center" wrapText="1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0" xfId="2" applyNumberFormat="1" applyFont="1" applyFill="1" applyBorder="1" applyAlignment="1">
      <alignment horizontal="right" vertical="center"/>
    </xf>
    <xf numFmtId="167" fontId="5" fillId="0" borderId="0" xfId="0" applyNumberFormat="1" applyFont="1" applyFill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27" fillId="0" borderId="0" xfId="0" quotePrefix="1" applyNumberFormat="1" applyFont="1" applyFill="1" applyAlignment="1">
      <alignment horizontal="center" vertical="center"/>
    </xf>
    <xf numFmtId="167" fontId="27" fillId="0" borderId="3" xfId="0" applyNumberFormat="1" applyFont="1" applyFill="1" applyBorder="1" applyAlignment="1">
      <alignment horizontal="center" vertical="center"/>
    </xf>
    <xf numFmtId="167" fontId="21" fillId="0" borderId="3" xfId="0" applyNumberFormat="1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</cellXfs>
  <cellStyles count="96">
    <cellStyle name="Comma" xfId="2" builtinId="3"/>
    <cellStyle name="Comma 10" xfId="66" xr:uid="{00000000-0005-0000-0000-000001000000}"/>
    <cellStyle name="Comma 10 2" xfId="43" xr:uid="{00000000-0005-0000-0000-000002000000}"/>
    <cellStyle name="Comma 10 2 2" xfId="71" xr:uid="{00000000-0005-0000-0000-000003000000}"/>
    <cellStyle name="Comma 10 3" xfId="81" xr:uid="{00000000-0005-0000-0000-000004000000}"/>
    <cellStyle name="Comma 11" xfId="14" xr:uid="{00000000-0005-0000-0000-000005000000}"/>
    <cellStyle name="Comma 12" xfId="68" xr:uid="{00000000-0005-0000-0000-000006000000}"/>
    <cellStyle name="Comma 2" xfId="12" xr:uid="{00000000-0005-0000-0000-000007000000}"/>
    <cellStyle name="Comma 2 2" xfId="26" xr:uid="{00000000-0005-0000-0000-000008000000}"/>
    <cellStyle name="Comma 2 2 15" xfId="19" xr:uid="{00000000-0005-0000-0000-000009000000}"/>
    <cellStyle name="Comma 2 3" xfId="15" xr:uid="{00000000-0005-0000-0000-00000A000000}"/>
    <cellStyle name="Comma 25 10" xfId="82" xr:uid="{00000000-0005-0000-0000-00000B000000}"/>
    <cellStyle name="Comma 3" xfId="27" xr:uid="{00000000-0005-0000-0000-00000C000000}"/>
    <cellStyle name="Comma 3 2" xfId="34" xr:uid="{00000000-0005-0000-0000-00000D000000}"/>
    <cellStyle name="Comma 3 3" xfId="61" xr:uid="{00000000-0005-0000-0000-00000E000000}"/>
    <cellStyle name="Comma 3 3 2" xfId="79" xr:uid="{00000000-0005-0000-0000-00000F000000}"/>
    <cellStyle name="Comma 3 4" xfId="69" xr:uid="{00000000-0005-0000-0000-000010000000}"/>
    <cellStyle name="Comma 4" xfId="33" xr:uid="{00000000-0005-0000-0000-000011000000}"/>
    <cellStyle name="Comma 4 2" xfId="56" xr:uid="{00000000-0005-0000-0000-000012000000}"/>
    <cellStyle name="Comma 4 2 2" xfId="76" xr:uid="{00000000-0005-0000-0000-000013000000}"/>
    <cellStyle name="Comma 4 3" xfId="93" xr:uid="{00000000-0005-0000-0000-000014000000}"/>
    <cellStyle name="Comma 5" xfId="38" xr:uid="{00000000-0005-0000-0000-000015000000}"/>
    <cellStyle name="Comma 5 2" xfId="70" xr:uid="{00000000-0005-0000-0000-000016000000}"/>
    <cellStyle name="Comma 6" xfId="52" xr:uid="{00000000-0005-0000-0000-000017000000}"/>
    <cellStyle name="Comma 6 2" xfId="21" xr:uid="{00000000-0005-0000-0000-000018000000}"/>
    <cellStyle name="Comma 6 3" xfId="72" xr:uid="{00000000-0005-0000-0000-000019000000}"/>
    <cellStyle name="Comma 6 4" xfId="95" xr:uid="{00000000-0005-0000-0000-00001A000000}"/>
    <cellStyle name="Comma 7" xfId="16" xr:uid="{00000000-0005-0000-0000-00001B000000}"/>
    <cellStyle name="Comma 7 2" xfId="3" xr:uid="{00000000-0005-0000-0000-00001C000000}"/>
    <cellStyle name="Comma 7 3" xfId="36" xr:uid="{00000000-0005-0000-0000-00001D000000}"/>
    <cellStyle name="Comma 8" xfId="54" xr:uid="{00000000-0005-0000-0000-00001E000000}"/>
    <cellStyle name="Comma 8 2" xfId="74" xr:uid="{00000000-0005-0000-0000-00001F000000}"/>
    <cellStyle name="Comma 9" xfId="53" xr:uid="{00000000-0005-0000-0000-000020000000}"/>
    <cellStyle name="Comma 9 2" xfId="73" xr:uid="{00000000-0005-0000-0000-000021000000}"/>
    <cellStyle name="Currency 2" xfId="25" xr:uid="{00000000-0005-0000-0000-000022000000}"/>
    <cellStyle name="Followed Hyperlink" xfId="31" xr:uid="{00000000-0005-0000-0000-000023000000}"/>
    <cellStyle name="Followed Hyperlink 2" xfId="86" xr:uid="{00000000-0005-0000-0000-000024000000}"/>
    <cellStyle name="Hyperlink" xfId="30" builtinId="8" customBuiltin="1"/>
    <cellStyle name="Hyperlink 2" xfId="62" xr:uid="{00000000-0005-0000-0000-000026000000}"/>
    <cellStyle name="Hyperlink 3" xfId="63" xr:uid="{00000000-0005-0000-0000-000027000000}"/>
    <cellStyle name="Hyperlink 3 2" xfId="87" xr:uid="{00000000-0005-0000-0000-000028000000}"/>
    <cellStyle name="Hyperlink 4" xfId="67" xr:uid="{00000000-0005-0000-0000-000029000000}"/>
    <cellStyle name="Hyperlink 5" xfId="85" xr:uid="{00000000-0005-0000-0000-00002A000000}"/>
    <cellStyle name="Normal" xfId="0" builtinId="0"/>
    <cellStyle name="Normal 10" xfId="48" xr:uid="{00000000-0005-0000-0000-00002C000000}"/>
    <cellStyle name="Normal 10 10 7 7" xfId="57" xr:uid="{00000000-0005-0000-0000-00002D000000}"/>
    <cellStyle name="Normal 10 10 7 7 2" xfId="77" xr:uid="{00000000-0005-0000-0000-00002E000000}"/>
    <cellStyle name="Normal 11" xfId="32" xr:uid="{00000000-0005-0000-0000-00002F000000}"/>
    <cellStyle name="Normal 11 3" xfId="49" xr:uid="{00000000-0005-0000-0000-000030000000}"/>
    <cellStyle name="Normal 12 6" xfId="44" xr:uid="{00000000-0005-0000-0000-000031000000}"/>
    <cellStyle name="Normal 141" xfId="94" xr:uid="{00000000-0005-0000-0000-000032000000}"/>
    <cellStyle name="Normal 169" xfId="42" xr:uid="{00000000-0005-0000-0000-000033000000}"/>
    <cellStyle name="Normal 2" xfId="23" xr:uid="{00000000-0005-0000-0000-000034000000}"/>
    <cellStyle name="Normal 2 11 3" xfId="40" xr:uid="{00000000-0005-0000-0000-000035000000}"/>
    <cellStyle name="Normal 2 2" xfId="18" xr:uid="{00000000-0005-0000-0000-000036000000}"/>
    <cellStyle name="Normal 3" xfId="28" xr:uid="{00000000-0005-0000-0000-000037000000}"/>
    <cellStyle name="Normal 3 2" xfId="29" xr:uid="{00000000-0005-0000-0000-000038000000}"/>
    <cellStyle name="Normal 3 2 2" xfId="84" xr:uid="{00000000-0005-0000-0000-000039000000}"/>
    <cellStyle name="Normal 3 2 3" xfId="47" xr:uid="{00000000-0005-0000-0000-00003A000000}"/>
    <cellStyle name="Normal 3 3" xfId="13" xr:uid="{00000000-0005-0000-0000-00003B000000}"/>
    <cellStyle name="Normal 3 3 2" xfId="91" xr:uid="{00000000-0005-0000-0000-00003C000000}"/>
    <cellStyle name="Normal 3 4" xfId="55" xr:uid="{00000000-0005-0000-0000-00003D000000}"/>
    <cellStyle name="Normal 3 4 2" xfId="75" xr:uid="{00000000-0005-0000-0000-00003E000000}"/>
    <cellStyle name="Normal 3_CF MNR Q1 10" xfId="7" xr:uid="{00000000-0005-0000-0000-00003F000000}"/>
    <cellStyle name="Normal 36" xfId="46" xr:uid="{00000000-0005-0000-0000-000040000000}"/>
    <cellStyle name="Normal 4" xfId="17" xr:uid="{00000000-0005-0000-0000-000041000000}"/>
    <cellStyle name="Normal 4 2" xfId="64" xr:uid="{00000000-0005-0000-0000-000042000000}"/>
    <cellStyle name="Normal 4 2 2" xfId="80" xr:uid="{00000000-0005-0000-0000-000043000000}"/>
    <cellStyle name="Normal 4 3" xfId="88" xr:uid="{00000000-0005-0000-0000-000044000000}"/>
    <cellStyle name="Normal 4 5" xfId="4" xr:uid="{00000000-0005-0000-0000-000045000000}"/>
    <cellStyle name="Normal 5" xfId="10" xr:uid="{00000000-0005-0000-0000-000046000000}"/>
    <cellStyle name="Normal 5 2" xfId="59" xr:uid="{00000000-0005-0000-0000-000047000000}"/>
    <cellStyle name="Normal 5 2 2" xfId="78" xr:uid="{00000000-0005-0000-0000-000048000000}"/>
    <cellStyle name="Normal 5 2 2 13" xfId="83" xr:uid="{00000000-0005-0000-0000-000049000000}"/>
    <cellStyle name="Normal 5 3" xfId="35" xr:uid="{00000000-0005-0000-0000-00004A000000}"/>
    <cellStyle name="Normal 5 4" xfId="89" xr:uid="{00000000-0005-0000-0000-00004B000000}"/>
    <cellStyle name="Normal 5 8" xfId="8" xr:uid="{00000000-0005-0000-0000-00004C000000}"/>
    <cellStyle name="Normal 6" xfId="60" xr:uid="{00000000-0005-0000-0000-00004D000000}"/>
    <cellStyle name="Normal 6 2" xfId="6" xr:uid="{00000000-0005-0000-0000-00004E000000}"/>
    <cellStyle name="Normal 6 2 7" xfId="9" xr:uid="{00000000-0005-0000-0000-00004F000000}"/>
    <cellStyle name="Normal 6 3" xfId="90" xr:uid="{00000000-0005-0000-0000-000050000000}"/>
    <cellStyle name="Normal 63" xfId="45" xr:uid="{00000000-0005-0000-0000-000051000000}"/>
    <cellStyle name="Normal 7" xfId="11" xr:uid="{00000000-0005-0000-0000-000052000000}"/>
    <cellStyle name="Normal 7 2" xfId="39" xr:uid="{00000000-0005-0000-0000-000053000000}"/>
    <cellStyle name="Normal 7 3" xfId="58" xr:uid="{00000000-0005-0000-0000-000054000000}"/>
    <cellStyle name="Normal 7 4" xfId="37" xr:uid="{00000000-0005-0000-0000-000055000000}"/>
    <cellStyle name="Normal 7 5" xfId="92" xr:uid="{00000000-0005-0000-0000-000056000000}"/>
    <cellStyle name="Normal 74 2 2" xfId="50" xr:uid="{00000000-0005-0000-0000-000057000000}"/>
    <cellStyle name="Normal 77" xfId="20" xr:uid="{00000000-0005-0000-0000-000058000000}"/>
    <cellStyle name="Normal 8" xfId="1" xr:uid="{00000000-0005-0000-0000-000059000000}"/>
    <cellStyle name="Normal 8 3 5" xfId="5" xr:uid="{00000000-0005-0000-0000-00005A000000}"/>
    <cellStyle name="Normal 8 8 2 2" xfId="41" xr:uid="{00000000-0005-0000-0000-00005B000000}"/>
    <cellStyle name="Normal 9" xfId="22" xr:uid="{00000000-0005-0000-0000-00005C000000}"/>
    <cellStyle name="Percent 10" xfId="51" xr:uid="{00000000-0005-0000-0000-00005E000000}"/>
    <cellStyle name="Percent 2" xfId="24" xr:uid="{00000000-0005-0000-0000-00005F000000}"/>
    <cellStyle name="Percent 3" xfId="65" xr:uid="{00000000-0005-0000-0000-00006000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5"/>
  <sheetViews>
    <sheetView tabSelected="1" zoomScaleNormal="100" zoomScaleSheetLayoutView="100" workbookViewId="0">
      <selection activeCell="D10" sqref="D10"/>
    </sheetView>
  </sheetViews>
  <sheetFormatPr defaultColWidth="9.42578125" defaultRowHeight="16.5" customHeight="1"/>
  <cols>
    <col min="1" max="3" width="1.5703125" style="24" customWidth="1"/>
    <col min="4" max="4" width="31.42578125" style="24" customWidth="1"/>
    <col min="5" max="5" width="5.85546875" style="24" bestFit="1" customWidth="1"/>
    <col min="6" max="6" width="0.5703125" style="24" customWidth="1"/>
    <col min="7" max="7" width="12.5703125" style="24" customWidth="1"/>
    <col min="8" max="8" width="0.5703125" style="24" customWidth="1"/>
    <col min="9" max="9" width="12.5703125" style="24" customWidth="1"/>
    <col min="10" max="10" width="0.5703125" style="24" customWidth="1"/>
    <col min="11" max="11" width="12.5703125" style="24" customWidth="1"/>
    <col min="12" max="12" width="0.5703125" style="24" customWidth="1"/>
    <col min="13" max="13" width="12.5703125" style="24" customWidth="1"/>
    <col min="14" max="16384" width="9.42578125" style="24"/>
  </cols>
  <sheetData>
    <row r="1" spans="1:13" ht="16.5" customHeight="1">
      <c r="A1" s="28" t="s">
        <v>102</v>
      </c>
      <c r="E1" s="140"/>
      <c r="G1" s="30"/>
      <c r="H1" s="30"/>
      <c r="I1" s="30"/>
      <c r="K1" s="30"/>
      <c r="L1" s="30"/>
      <c r="M1" s="30"/>
    </row>
    <row r="2" spans="1:13" ht="16.5" customHeight="1">
      <c r="A2" s="28" t="s">
        <v>0</v>
      </c>
      <c r="E2" s="140"/>
      <c r="G2" s="30"/>
      <c r="H2" s="30"/>
      <c r="I2" s="30"/>
      <c r="K2" s="30"/>
      <c r="L2" s="30"/>
      <c r="M2" s="30"/>
    </row>
    <row r="3" spans="1:13" ht="16.5" customHeight="1">
      <c r="A3" s="2" t="s">
        <v>208</v>
      </c>
      <c r="B3" s="21"/>
      <c r="C3" s="21"/>
      <c r="D3" s="21"/>
      <c r="E3" s="12"/>
      <c r="F3" s="21"/>
      <c r="G3" s="31"/>
      <c r="H3" s="31"/>
      <c r="I3" s="31"/>
      <c r="J3" s="21"/>
      <c r="K3" s="31"/>
      <c r="L3" s="31"/>
      <c r="M3" s="31"/>
    </row>
    <row r="4" spans="1:13" ht="16.5" customHeight="1">
      <c r="E4" s="140"/>
      <c r="G4" s="13"/>
      <c r="H4" s="14"/>
      <c r="I4" s="13"/>
      <c r="J4" s="4"/>
      <c r="K4" s="13"/>
      <c r="L4" s="14"/>
      <c r="M4" s="13"/>
    </row>
    <row r="5" spans="1:13" ht="16.5" customHeight="1">
      <c r="E5" s="140"/>
      <c r="G5" s="13"/>
      <c r="H5" s="14"/>
      <c r="I5" s="13"/>
      <c r="J5" s="4"/>
      <c r="K5" s="13"/>
      <c r="L5" s="14"/>
      <c r="M5" s="13"/>
    </row>
    <row r="6" spans="1:13" ht="16.5" customHeight="1">
      <c r="E6" s="140"/>
      <c r="G6" s="191" t="s">
        <v>39</v>
      </c>
      <c r="H6" s="191"/>
      <c r="I6" s="191"/>
      <c r="J6" s="28"/>
      <c r="K6" s="191" t="s">
        <v>56</v>
      </c>
      <c r="L6" s="191"/>
      <c r="M6" s="191"/>
    </row>
    <row r="7" spans="1:13" ht="16.5" customHeight="1">
      <c r="E7" s="140"/>
      <c r="G7" s="192" t="s">
        <v>118</v>
      </c>
      <c r="H7" s="192"/>
      <c r="I7" s="192"/>
      <c r="K7" s="192" t="s">
        <v>118</v>
      </c>
      <c r="L7" s="192"/>
      <c r="M7" s="192"/>
    </row>
    <row r="8" spans="1:13" ht="16.5" customHeight="1">
      <c r="A8" s="34"/>
      <c r="E8" s="7"/>
      <c r="F8" s="28"/>
      <c r="G8" s="6" t="s">
        <v>207</v>
      </c>
      <c r="H8" s="6"/>
      <c r="I8" s="6" t="s">
        <v>137</v>
      </c>
      <c r="J8" s="28"/>
      <c r="K8" s="6" t="s">
        <v>207</v>
      </c>
      <c r="L8" s="6"/>
      <c r="M8" s="6" t="s">
        <v>137</v>
      </c>
    </row>
    <row r="9" spans="1:13" ht="16.5" customHeight="1">
      <c r="A9" s="34"/>
      <c r="E9" s="84" t="s">
        <v>1</v>
      </c>
      <c r="F9" s="35"/>
      <c r="G9" s="32" t="s">
        <v>2</v>
      </c>
      <c r="H9" s="6"/>
      <c r="I9" s="32" t="s">
        <v>2</v>
      </c>
      <c r="J9" s="35"/>
      <c r="K9" s="32" t="s">
        <v>2</v>
      </c>
      <c r="L9" s="23"/>
      <c r="M9" s="32" t="s">
        <v>2</v>
      </c>
    </row>
    <row r="10" spans="1:13" ht="16.5" customHeight="1">
      <c r="E10" s="83"/>
      <c r="F10" s="35"/>
      <c r="G10" s="147"/>
      <c r="H10" s="6"/>
      <c r="I10" s="13"/>
      <c r="J10" s="35"/>
      <c r="K10" s="148"/>
      <c r="L10" s="8"/>
      <c r="M10" s="8"/>
    </row>
    <row r="11" spans="1:13" ht="16.5" customHeight="1">
      <c r="A11" s="9" t="s">
        <v>3</v>
      </c>
      <c r="E11" s="83"/>
      <c r="F11" s="35"/>
      <c r="G11" s="148"/>
      <c r="H11" s="6"/>
      <c r="I11" s="8"/>
      <c r="J11" s="36"/>
      <c r="K11" s="148"/>
      <c r="L11" s="8"/>
      <c r="M11" s="8"/>
    </row>
    <row r="12" spans="1:13" ht="16.5" customHeight="1">
      <c r="E12" s="140"/>
      <c r="G12" s="149"/>
      <c r="H12" s="14"/>
      <c r="I12" s="14"/>
      <c r="J12" s="4"/>
      <c r="K12" s="149"/>
      <c r="L12" s="14"/>
      <c r="M12" s="14"/>
    </row>
    <row r="13" spans="1:13" ht="16.5" customHeight="1">
      <c r="A13" s="9" t="s">
        <v>4</v>
      </c>
      <c r="E13" s="140"/>
      <c r="G13" s="149"/>
      <c r="H13" s="14"/>
      <c r="I13" s="14"/>
      <c r="J13" s="4"/>
      <c r="K13" s="149"/>
      <c r="L13" s="14"/>
      <c r="M13" s="14"/>
    </row>
    <row r="14" spans="1:13" ht="16.5" customHeight="1">
      <c r="A14" s="37"/>
      <c r="E14" s="140"/>
      <c r="G14" s="149"/>
      <c r="H14" s="14"/>
      <c r="I14" s="14"/>
      <c r="J14" s="4"/>
      <c r="K14" s="149"/>
      <c r="L14" s="14"/>
      <c r="M14" s="14"/>
    </row>
    <row r="15" spans="1:13" ht="16.5" customHeight="1">
      <c r="A15" s="24" t="s">
        <v>5</v>
      </c>
      <c r="E15" s="86">
        <v>11</v>
      </c>
      <c r="G15" s="149">
        <v>774464411</v>
      </c>
      <c r="H15" s="95"/>
      <c r="I15" s="14">
        <v>613654534</v>
      </c>
      <c r="J15" s="4"/>
      <c r="K15" s="149">
        <v>357869139</v>
      </c>
      <c r="L15" s="14"/>
      <c r="M15" s="14">
        <v>415523283</v>
      </c>
    </row>
    <row r="16" spans="1:13" ht="16.5" customHeight="1">
      <c r="A16" s="24" t="s">
        <v>204</v>
      </c>
      <c r="E16" s="86"/>
      <c r="G16" s="149"/>
      <c r="H16" s="95"/>
      <c r="I16" s="14"/>
      <c r="K16" s="149"/>
      <c r="L16" s="95"/>
      <c r="M16" s="14"/>
    </row>
    <row r="17" spans="1:13" ht="16.5" customHeight="1">
      <c r="B17" s="24" t="s">
        <v>139</v>
      </c>
      <c r="E17" s="86">
        <v>13</v>
      </c>
      <c r="G17" s="149">
        <v>401063714</v>
      </c>
      <c r="H17" s="95"/>
      <c r="I17" s="14">
        <v>400103341</v>
      </c>
      <c r="K17" s="149">
        <v>400000000</v>
      </c>
      <c r="L17" s="95"/>
      <c r="M17" s="14">
        <v>400000000</v>
      </c>
    </row>
    <row r="18" spans="1:13" ht="16.5" customHeight="1">
      <c r="A18" s="24" t="s">
        <v>205</v>
      </c>
      <c r="E18" s="86">
        <v>12</v>
      </c>
      <c r="G18" s="149">
        <v>850324312</v>
      </c>
      <c r="H18" s="95"/>
      <c r="I18" s="14">
        <v>841660045</v>
      </c>
      <c r="J18" s="4"/>
      <c r="K18" s="149">
        <v>700678217</v>
      </c>
      <c r="L18" s="14"/>
      <c r="M18" s="14">
        <v>753528893</v>
      </c>
    </row>
    <row r="19" spans="1:13" ht="16.5" customHeight="1">
      <c r="A19" s="24" t="s">
        <v>151</v>
      </c>
      <c r="E19" s="86">
        <v>32</v>
      </c>
      <c r="G19" s="149">
        <v>0</v>
      </c>
      <c r="H19" s="95"/>
      <c r="I19" s="14">
        <v>0</v>
      </c>
      <c r="J19" s="4"/>
      <c r="K19" s="149">
        <v>6606027</v>
      </c>
      <c r="L19" s="14"/>
      <c r="M19" s="14">
        <v>5943496</v>
      </c>
    </row>
    <row r="20" spans="1:13" ht="16.5" customHeight="1">
      <c r="A20" s="24" t="s">
        <v>65</v>
      </c>
      <c r="E20" s="86"/>
      <c r="G20" s="149"/>
      <c r="H20" s="95"/>
      <c r="I20" s="14"/>
      <c r="J20" s="4"/>
      <c r="K20" s="149"/>
      <c r="L20" s="14"/>
      <c r="M20" s="14"/>
    </row>
    <row r="21" spans="1:13" ht="16.5" customHeight="1">
      <c r="B21" s="24" t="s">
        <v>66</v>
      </c>
      <c r="E21" s="86">
        <v>32</v>
      </c>
      <c r="G21" s="149">
        <v>0</v>
      </c>
      <c r="H21" s="95"/>
      <c r="I21" s="14">
        <v>0</v>
      </c>
      <c r="K21" s="149">
        <v>37092319</v>
      </c>
      <c r="L21" s="95"/>
      <c r="M21" s="14">
        <v>87844476</v>
      </c>
    </row>
    <row r="22" spans="1:13" ht="16.5" customHeight="1">
      <c r="A22" s="24" t="s">
        <v>67</v>
      </c>
      <c r="E22" s="86">
        <v>14</v>
      </c>
      <c r="G22" s="149">
        <v>989457047</v>
      </c>
      <c r="H22" s="95"/>
      <c r="I22" s="14">
        <v>756986522</v>
      </c>
      <c r="J22" s="4"/>
      <c r="K22" s="149">
        <v>621145370</v>
      </c>
      <c r="L22" s="14"/>
      <c r="M22" s="14">
        <v>449224044</v>
      </c>
    </row>
    <row r="23" spans="1:13" ht="16.5" customHeight="1">
      <c r="A23" s="24" t="s">
        <v>212</v>
      </c>
      <c r="E23" s="86">
        <v>15</v>
      </c>
      <c r="G23" s="149">
        <v>2601397</v>
      </c>
      <c r="H23" s="95"/>
      <c r="I23" s="14">
        <v>0</v>
      </c>
      <c r="J23" s="4"/>
      <c r="K23" s="149">
        <v>2601397</v>
      </c>
      <c r="L23" s="14"/>
      <c r="M23" s="14">
        <v>0</v>
      </c>
    </row>
    <row r="24" spans="1:13" ht="16.5" customHeight="1">
      <c r="A24" s="24" t="s">
        <v>68</v>
      </c>
      <c r="E24" s="140"/>
      <c r="G24" s="150">
        <v>20830808</v>
      </c>
      <c r="H24" s="95"/>
      <c r="I24" s="15">
        <v>15179023</v>
      </c>
      <c r="J24" s="4"/>
      <c r="K24" s="150">
        <v>2689162</v>
      </c>
      <c r="L24" s="14"/>
      <c r="M24" s="15">
        <v>1423829</v>
      </c>
    </row>
    <row r="25" spans="1:13" ht="16.5" customHeight="1">
      <c r="E25" s="140"/>
      <c r="G25" s="149"/>
      <c r="H25" s="14"/>
      <c r="I25" s="14"/>
      <c r="J25" s="4"/>
      <c r="K25" s="149"/>
      <c r="L25" s="14"/>
      <c r="M25" s="14"/>
    </row>
    <row r="26" spans="1:13" ht="16.5" customHeight="1">
      <c r="A26" s="9" t="s">
        <v>6</v>
      </c>
      <c r="E26" s="140"/>
      <c r="G26" s="150">
        <f>SUM(G15:G24)</f>
        <v>3038741689</v>
      </c>
      <c r="H26" s="14"/>
      <c r="I26" s="15">
        <f>SUM(I15:I24)</f>
        <v>2627583465</v>
      </c>
      <c r="J26" s="4"/>
      <c r="K26" s="150">
        <f>SUM(K15:K24)</f>
        <v>2128681631</v>
      </c>
      <c r="L26" s="14"/>
      <c r="M26" s="15">
        <f>SUM(M15:M24)</f>
        <v>2113488021</v>
      </c>
    </row>
    <row r="27" spans="1:13" ht="16.5" customHeight="1">
      <c r="E27" s="140"/>
      <c r="G27" s="149"/>
      <c r="H27" s="14"/>
      <c r="I27" s="14"/>
      <c r="J27" s="4"/>
      <c r="K27" s="149"/>
      <c r="L27" s="14"/>
      <c r="M27" s="14"/>
    </row>
    <row r="28" spans="1:13" ht="16.5" customHeight="1">
      <c r="A28" s="9" t="s">
        <v>7</v>
      </c>
      <c r="E28" s="140"/>
      <c r="G28" s="149"/>
      <c r="H28" s="14"/>
      <c r="I28" s="14"/>
      <c r="J28" s="4"/>
      <c r="K28" s="149"/>
      <c r="L28" s="14"/>
      <c r="M28" s="14"/>
    </row>
    <row r="29" spans="1:13" ht="16.5" customHeight="1">
      <c r="E29" s="140"/>
      <c r="G29" s="149"/>
      <c r="H29" s="14"/>
      <c r="I29" s="14"/>
      <c r="J29" s="4"/>
      <c r="K29" s="149"/>
      <c r="L29" s="14"/>
      <c r="M29" s="14"/>
    </row>
    <row r="30" spans="1:13" ht="16.5" customHeight="1">
      <c r="A30" s="24" t="s">
        <v>69</v>
      </c>
      <c r="E30" s="133"/>
      <c r="F30" s="51"/>
      <c r="G30" s="149">
        <v>1859700</v>
      </c>
      <c r="H30" s="134"/>
      <c r="I30" s="14">
        <v>3159700</v>
      </c>
      <c r="J30" s="51"/>
      <c r="K30" s="149">
        <v>0</v>
      </c>
      <c r="L30" s="134"/>
      <c r="M30" s="14">
        <v>0</v>
      </c>
    </row>
    <row r="31" spans="1:13" ht="16.5" customHeight="1">
      <c r="A31" s="24" t="s">
        <v>70</v>
      </c>
      <c r="E31" s="135">
        <v>16</v>
      </c>
      <c r="G31" s="149">
        <v>0</v>
      </c>
      <c r="H31" s="95"/>
      <c r="I31" s="14">
        <v>0</v>
      </c>
      <c r="J31" s="4"/>
      <c r="K31" s="149">
        <v>957675054</v>
      </c>
      <c r="L31" s="14"/>
      <c r="M31" s="14">
        <v>758113624</v>
      </c>
    </row>
    <row r="32" spans="1:13" ht="16.5" customHeight="1">
      <c r="A32" s="40" t="s">
        <v>43</v>
      </c>
      <c r="E32" s="86" t="s">
        <v>237</v>
      </c>
      <c r="G32" s="149">
        <v>0</v>
      </c>
      <c r="H32" s="95"/>
      <c r="I32" s="14">
        <v>0</v>
      </c>
      <c r="J32" s="4"/>
      <c r="K32" s="149">
        <v>147534223</v>
      </c>
      <c r="L32" s="14"/>
      <c r="M32" s="14">
        <v>272003387</v>
      </c>
    </row>
    <row r="33" spans="1:13" ht="16.5" customHeight="1">
      <c r="A33" s="24" t="s">
        <v>134</v>
      </c>
      <c r="E33" s="135">
        <v>17</v>
      </c>
      <c r="G33" s="149">
        <v>67126009</v>
      </c>
      <c r="H33" s="95"/>
      <c r="I33" s="14">
        <v>67126009</v>
      </c>
      <c r="J33" s="4"/>
      <c r="K33" s="149">
        <v>95834223</v>
      </c>
      <c r="L33" s="14"/>
      <c r="M33" s="14">
        <v>100102036</v>
      </c>
    </row>
    <row r="34" spans="1:13" ht="16.5" customHeight="1">
      <c r="A34" s="24" t="s">
        <v>206</v>
      </c>
      <c r="E34" s="135">
        <v>18</v>
      </c>
      <c r="G34" s="149">
        <v>1547526883</v>
      </c>
      <c r="H34" s="95"/>
      <c r="I34" s="14">
        <v>1377783207</v>
      </c>
      <c r="J34" s="4"/>
      <c r="K34" s="149">
        <v>904199120</v>
      </c>
      <c r="L34" s="14"/>
      <c r="M34" s="14">
        <v>844041143</v>
      </c>
    </row>
    <row r="35" spans="1:13" ht="16.5" customHeight="1">
      <c r="A35" s="24" t="s">
        <v>140</v>
      </c>
      <c r="E35" s="135">
        <v>19</v>
      </c>
      <c r="G35" s="149">
        <v>294934942</v>
      </c>
      <c r="H35" s="95"/>
      <c r="I35" s="14">
        <v>751396243</v>
      </c>
      <c r="J35" s="4"/>
      <c r="K35" s="149">
        <v>221541834</v>
      </c>
      <c r="L35" s="14"/>
      <c r="M35" s="14">
        <v>233922700</v>
      </c>
    </row>
    <row r="36" spans="1:13" ht="16.5" customHeight="1">
      <c r="A36" s="24" t="s">
        <v>71</v>
      </c>
      <c r="E36" s="135"/>
      <c r="G36" s="149">
        <v>5530381</v>
      </c>
      <c r="H36" s="95"/>
      <c r="I36" s="14">
        <v>4473745</v>
      </c>
      <c r="J36" s="4"/>
      <c r="K36" s="149">
        <v>3612443</v>
      </c>
      <c r="L36" s="14"/>
      <c r="M36" s="14">
        <v>2088456</v>
      </c>
    </row>
    <row r="37" spans="1:13" ht="16.5" customHeight="1">
      <c r="A37" s="24" t="s">
        <v>72</v>
      </c>
      <c r="E37" s="135">
        <v>20</v>
      </c>
      <c r="G37" s="149">
        <v>32736936</v>
      </c>
      <c r="H37" s="95"/>
      <c r="I37" s="14">
        <v>34375144</v>
      </c>
      <c r="J37" s="4"/>
      <c r="K37" s="149">
        <v>20783435</v>
      </c>
      <c r="L37" s="14"/>
      <c r="M37" s="14">
        <v>17912280</v>
      </c>
    </row>
    <row r="38" spans="1:13" ht="16.5" customHeight="1">
      <c r="A38" s="24" t="s">
        <v>57</v>
      </c>
      <c r="E38" s="140"/>
      <c r="G38" s="150">
        <v>17065160</v>
      </c>
      <c r="H38" s="95"/>
      <c r="I38" s="15">
        <v>17497489</v>
      </c>
      <c r="J38" s="4"/>
      <c r="K38" s="150">
        <v>9447813</v>
      </c>
      <c r="L38" s="14"/>
      <c r="M38" s="15">
        <v>8508433</v>
      </c>
    </row>
    <row r="39" spans="1:13" ht="16.5" customHeight="1">
      <c r="E39" s="140"/>
      <c r="G39" s="149"/>
      <c r="H39" s="14"/>
      <c r="I39" s="14"/>
      <c r="J39" s="4"/>
      <c r="K39" s="149"/>
      <c r="L39" s="14"/>
      <c r="M39" s="14"/>
    </row>
    <row r="40" spans="1:13" ht="16.5" customHeight="1">
      <c r="A40" s="9" t="s">
        <v>8</v>
      </c>
      <c r="E40" s="140"/>
      <c r="G40" s="150">
        <f>SUM(G30:G38)</f>
        <v>1966780011</v>
      </c>
      <c r="H40" s="14"/>
      <c r="I40" s="15">
        <f>SUM(I30:I38)</f>
        <v>2255811537</v>
      </c>
      <c r="J40" s="4"/>
      <c r="K40" s="150">
        <f>SUM(K30:K38)</f>
        <v>2360628145</v>
      </c>
      <c r="L40" s="14"/>
      <c r="M40" s="15">
        <f>SUM(M30:M38)</f>
        <v>2236692059</v>
      </c>
    </row>
    <row r="41" spans="1:13" ht="16.5" customHeight="1">
      <c r="E41" s="140"/>
      <c r="G41" s="149"/>
      <c r="H41" s="14"/>
      <c r="I41" s="14"/>
      <c r="J41" s="4"/>
      <c r="K41" s="149"/>
      <c r="L41" s="14"/>
      <c r="M41" s="14"/>
    </row>
    <row r="42" spans="1:13" ht="16.5" customHeight="1" thickBot="1">
      <c r="A42" s="28" t="s">
        <v>9</v>
      </c>
      <c r="E42" s="140"/>
      <c r="G42" s="151">
        <f>+G26+G40</f>
        <v>5005521700</v>
      </c>
      <c r="H42" s="13"/>
      <c r="I42" s="1">
        <f>+I26+I40</f>
        <v>4883395002</v>
      </c>
      <c r="J42" s="4"/>
      <c r="K42" s="151">
        <f>+K26+K40</f>
        <v>4489309776</v>
      </c>
      <c r="L42" s="13"/>
      <c r="M42" s="1">
        <f>+M26+M40</f>
        <v>4350180080</v>
      </c>
    </row>
    <row r="43" spans="1:13" ht="16.5" customHeight="1" thickTop="1">
      <c r="E43" s="140"/>
      <c r="G43" s="10"/>
      <c r="H43" s="30"/>
      <c r="I43" s="10"/>
      <c r="K43" s="10"/>
      <c r="L43" s="10"/>
      <c r="M43" s="10"/>
    </row>
    <row r="44" spans="1:13" ht="16.5" customHeight="1">
      <c r="E44" s="140"/>
      <c r="G44" s="10"/>
      <c r="H44" s="30"/>
      <c r="I44" s="10"/>
      <c r="K44" s="10"/>
      <c r="L44" s="10"/>
      <c r="M44" s="10"/>
    </row>
    <row r="45" spans="1:13" ht="12.75" customHeight="1">
      <c r="E45" s="140"/>
      <c r="G45" s="10"/>
      <c r="H45" s="30"/>
      <c r="I45" s="10"/>
      <c r="K45" s="10"/>
      <c r="L45" s="10"/>
      <c r="M45" s="10"/>
    </row>
    <row r="46" spans="1:13" ht="16.5" customHeight="1">
      <c r="A46" s="193" t="s">
        <v>10</v>
      </c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</row>
    <row r="47" spans="1:13" ht="8.25" customHeight="1">
      <c r="E47" s="140"/>
      <c r="G47" s="30"/>
      <c r="H47" s="30"/>
      <c r="I47" s="30"/>
      <c r="K47" s="30"/>
      <c r="L47" s="30"/>
      <c r="M47" s="30"/>
    </row>
    <row r="48" spans="1:13" ht="22.15" customHeight="1">
      <c r="A48" s="21" t="s">
        <v>109</v>
      </c>
      <c r="B48" s="21"/>
      <c r="C48" s="21"/>
      <c r="D48" s="21"/>
      <c r="E48" s="12"/>
      <c r="F48" s="21"/>
      <c r="G48" s="31"/>
      <c r="H48" s="31"/>
      <c r="I48" s="31"/>
      <c r="J48" s="21"/>
      <c r="K48" s="31"/>
      <c r="L48" s="31"/>
      <c r="M48" s="31"/>
    </row>
    <row r="49" spans="1:13" ht="16.5" customHeight="1">
      <c r="A49" s="28" t="s">
        <v>102</v>
      </c>
      <c r="E49" s="140"/>
      <c r="G49" s="30"/>
      <c r="H49" s="30"/>
      <c r="I49" s="30"/>
      <c r="K49" s="30"/>
      <c r="L49" s="30"/>
      <c r="M49" s="30"/>
    </row>
    <row r="50" spans="1:13" ht="16.5" customHeight="1">
      <c r="A50" s="28" t="s">
        <v>79</v>
      </c>
      <c r="E50" s="140"/>
      <c r="G50" s="30"/>
      <c r="H50" s="30"/>
      <c r="I50" s="30"/>
      <c r="K50" s="30"/>
      <c r="L50" s="30"/>
      <c r="M50" s="30"/>
    </row>
    <row r="51" spans="1:13" ht="16.5" customHeight="1">
      <c r="A51" s="2" t="str">
        <f>+A3</f>
        <v>As at 31 December 2021</v>
      </c>
      <c r="B51" s="21"/>
      <c r="C51" s="21"/>
      <c r="D51" s="21"/>
      <c r="E51" s="12"/>
      <c r="F51" s="21"/>
      <c r="G51" s="31"/>
      <c r="H51" s="31"/>
      <c r="I51" s="31"/>
      <c r="J51" s="21"/>
      <c r="K51" s="31"/>
      <c r="L51" s="31"/>
      <c r="M51" s="31"/>
    </row>
    <row r="52" spans="1:13" ht="16.5" customHeight="1">
      <c r="A52" s="22"/>
      <c r="B52" s="25"/>
      <c r="C52" s="25"/>
      <c r="D52" s="25"/>
      <c r="E52" s="5"/>
      <c r="F52" s="25"/>
      <c r="G52" s="10"/>
      <c r="H52" s="10"/>
      <c r="I52" s="10"/>
      <c r="J52" s="25"/>
      <c r="K52" s="10"/>
      <c r="L52" s="10"/>
      <c r="M52" s="10"/>
    </row>
    <row r="53" spans="1:13" ht="16.5" customHeight="1">
      <c r="A53" s="22"/>
      <c r="B53" s="25"/>
      <c r="C53" s="25"/>
      <c r="D53" s="25"/>
      <c r="E53" s="5"/>
      <c r="F53" s="25"/>
      <c r="G53" s="10"/>
      <c r="H53" s="10"/>
      <c r="I53" s="10"/>
      <c r="J53" s="25"/>
      <c r="K53" s="10"/>
      <c r="L53" s="10"/>
      <c r="M53" s="10"/>
    </row>
    <row r="54" spans="1:13" ht="16.5" customHeight="1">
      <c r="E54" s="140"/>
      <c r="G54" s="191" t="s">
        <v>39</v>
      </c>
      <c r="H54" s="191"/>
      <c r="I54" s="191"/>
      <c r="J54" s="28"/>
      <c r="K54" s="191" t="s">
        <v>56</v>
      </c>
      <c r="L54" s="191"/>
      <c r="M54" s="191"/>
    </row>
    <row r="55" spans="1:13" ht="16.5" customHeight="1">
      <c r="E55" s="140"/>
      <c r="G55" s="192" t="s">
        <v>118</v>
      </c>
      <c r="H55" s="192"/>
      <c r="I55" s="192"/>
      <c r="K55" s="192" t="s">
        <v>118</v>
      </c>
      <c r="L55" s="192"/>
      <c r="M55" s="192"/>
    </row>
    <row r="56" spans="1:13" ht="16.5" customHeight="1">
      <c r="A56" s="34"/>
      <c r="E56" s="7"/>
      <c r="F56" s="28"/>
      <c r="G56" s="6" t="s">
        <v>207</v>
      </c>
      <c r="H56" s="6"/>
      <c r="I56" s="6" t="s">
        <v>137</v>
      </c>
      <c r="J56" s="28"/>
      <c r="K56" s="6" t="s">
        <v>207</v>
      </c>
      <c r="L56" s="6"/>
      <c r="M56" s="6" t="s">
        <v>137</v>
      </c>
    </row>
    <row r="57" spans="1:13" ht="16.5" customHeight="1">
      <c r="A57" s="28"/>
      <c r="E57" s="84" t="s">
        <v>1</v>
      </c>
      <c r="F57" s="35"/>
      <c r="G57" s="32" t="s">
        <v>2</v>
      </c>
      <c r="H57" s="6"/>
      <c r="I57" s="32" t="s">
        <v>2</v>
      </c>
      <c r="J57" s="35"/>
      <c r="K57" s="32" t="s">
        <v>2</v>
      </c>
      <c r="L57" s="23"/>
      <c r="M57" s="32" t="s">
        <v>2</v>
      </c>
    </row>
    <row r="58" spans="1:13" ht="16.5" customHeight="1">
      <c r="A58" s="28"/>
      <c r="E58" s="83"/>
      <c r="F58" s="35"/>
      <c r="G58" s="152"/>
      <c r="H58" s="6"/>
      <c r="I58" s="23"/>
      <c r="J58" s="35"/>
      <c r="K58" s="152"/>
      <c r="L58" s="23"/>
      <c r="M58" s="23"/>
    </row>
    <row r="59" spans="1:13" ht="16.5" customHeight="1">
      <c r="A59" s="28" t="s">
        <v>73</v>
      </c>
      <c r="E59" s="140"/>
      <c r="G59" s="153"/>
      <c r="H59" s="30"/>
      <c r="I59" s="30"/>
      <c r="K59" s="153"/>
      <c r="L59" s="30"/>
      <c r="M59" s="30"/>
    </row>
    <row r="60" spans="1:13" ht="16.5" customHeight="1">
      <c r="E60" s="140"/>
      <c r="G60" s="153"/>
      <c r="H60" s="30"/>
      <c r="I60" s="30"/>
      <c r="K60" s="153"/>
      <c r="L60" s="30"/>
      <c r="M60" s="30"/>
    </row>
    <row r="61" spans="1:13" ht="16.5" customHeight="1">
      <c r="A61" s="28" t="s">
        <v>11</v>
      </c>
      <c r="E61" s="140"/>
      <c r="G61" s="153"/>
      <c r="H61" s="30"/>
      <c r="I61" s="30"/>
      <c r="K61" s="153"/>
      <c r="L61" s="30"/>
      <c r="M61" s="30"/>
    </row>
    <row r="62" spans="1:13" ht="16.5" customHeight="1">
      <c r="A62" s="28"/>
      <c r="E62" s="140"/>
      <c r="G62" s="153"/>
      <c r="H62" s="30"/>
      <c r="I62" s="30"/>
      <c r="K62" s="153"/>
      <c r="L62" s="30"/>
      <c r="M62" s="30"/>
    </row>
    <row r="63" spans="1:13" ht="16.5" customHeight="1">
      <c r="A63" s="24" t="s">
        <v>12</v>
      </c>
      <c r="E63" s="140">
        <v>22</v>
      </c>
      <c r="G63" s="149">
        <v>487454713</v>
      </c>
      <c r="H63" s="95"/>
      <c r="I63" s="14">
        <v>365997505</v>
      </c>
      <c r="K63" s="149">
        <v>430841285</v>
      </c>
      <c r="L63" s="95"/>
      <c r="M63" s="14">
        <v>297744435</v>
      </c>
    </row>
    <row r="64" spans="1:13" ht="16.5" customHeight="1">
      <c r="A64" s="24" t="s">
        <v>29</v>
      </c>
      <c r="E64" s="140"/>
      <c r="G64" s="149">
        <v>40011437</v>
      </c>
      <c r="H64" s="95"/>
      <c r="I64" s="14">
        <v>50248814</v>
      </c>
      <c r="K64" s="149">
        <v>22769508</v>
      </c>
      <c r="L64" s="95"/>
      <c r="M64" s="14">
        <v>41414609</v>
      </c>
    </row>
    <row r="65" spans="1:13" ht="16.5" customHeight="1">
      <c r="A65" s="24" t="s">
        <v>141</v>
      </c>
      <c r="E65" s="140">
        <v>21</v>
      </c>
      <c r="G65" s="149">
        <v>11776066</v>
      </c>
      <c r="H65" s="95"/>
      <c r="I65" s="14">
        <v>10888551</v>
      </c>
      <c r="K65" s="149">
        <v>4905386</v>
      </c>
      <c r="L65" s="95"/>
      <c r="M65" s="14">
        <v>3722655</v>
      </c>
    </row>
    <row r="66" spans="1:13" ht="16.5" customHeight="1">
      <c r="A66" s="24" t="s">
        <v>74</v>
      </c>
      <c r="E66" s="140"/>
      <c r="G66" s="150">
        <v>12954170</v>
      </c>
      <c r="H66" s="95"/>
      <c r="I66" s="15">
        <v>9501461</v>
      </c>
      <c r="K66" s="150">
        <v>6881475</v>
      </c>
      <c r="L66" s="95"/>
      <c r="M66" s="15">
        <v>3356738</v>
      </c>
    </row>
    <row r="67" spans="1:13" ht="16.5" customHeight="1">
      <c r="E67" s="140"/>
      <c r="G67" s="153"/>
      <c r="H67" s="30"/>
      <c r="I67" s="30"/>
      <c r="K67" s="153"/>
      <c r="L67" s="30"/>
      <c r="M67" s="30"/>
    </row>
    <row r="68" spans="1:13" ht="16.5" customHeight="1">
      <c r="A68" s="28" t="s">
        <v>13</v>
      </c>
      <c r="E68" s="140"/>
      <c r="G68" s="154">
        <f>SUM(G63:G66)</f>
        <v>552196386</v>
      </c>
      <c r="H68" s="30"/>
      <c r="I68" s="31">
        <f>SUM(I63:I66)</f>
        <v>436636331</v>
      </c>
      <c r="K68" s="154">
        <f>SUM(K63:K66)</f>
        <v>465397654</v>
      </c>
      <c r="L68" s="30"/>
      <c r="M68" s="31">
        <f>SUM(M63:M66)</f>
        <v>346238437</v>
      </c>
    </row>
    <row r="69" spans="1:13" ht="16.5" customHeight="1">
      <c r="A69" s="28"/>
      <c r="E69" s="140"/>
      <c r="G69" s="155"/>
      <c r="H69" s="30"/>
      <c r="I69" s="10"/>
      <c r="K69" s="155"/>
      <c r="L69" s="30"/>
      <c r="M69" s="10"/>
    </row>
    <row r="70" spans="1:13" ht="16.5" customHeight="1">
      <c r="A70" s="28" t="s">
        <v>14</v>
      </c>
      <c r="E70" s="140"/>
      <c r="G70" s="153"/>
      <c r="H70" s="30"/>
      <c r="I70" s="30"/>
      <c r="K70" s="153"/>
      <c r="L70" s="30"/>
      <c r="M70" s="30"/>
    </row>
    <row r="71" spans="1:13" ht="16.5" customHeight="1">
      <c r="E71" s="140"/>
      <c r="G71" s="153"/>
      <c r="H71" s="30"/>
      <c r="I71" s="30"/>
      <c r="K71" s="153"/>
      <c r="L71" s="30"/>
      <c r="M71" s="30"/>
    </row>
    <row r="72" spans="1:13" ht="16.5" customHeight="1">
      <c r="A72" s="24" t="s">
        <v>142</v>
      </c>
      <c r="E72" s="140">
        <v>21</v>
      </c>
      <c r="G72" s="149">
        <v>155829422</v>
      </c>
      <c r="H72" s="95"/>
      <c r="I72" s="14">
        <v>296120833</v>
      </c>
      <c r="K72" s="149">
        <v>148724889</v>
      </c>
      <c r="L72" s="95"/>
      <c r="M72" s="14">
        <v>151677966</v>
      </c>
    </row>
    <row r="73" spans="1:13" ht="16.5" customHeight="1">
      <c r="A73" s="24" t="s">
        <v>15</v>
      </c>
      <c r="E73" s="86">
        <v>23</v>
      </c>
      <c r="G73" s="150">
        <v>60941951</v>
      </c>
      <c r="H73" s="95"/>
      <c r="I73" s="15">
        <v>61825186</v>
      </c>
      <c r="K73" s="150">
        <v>40544344</v>
      </c>
      <c r="L73" s="95"/>
      <c r="M73" s="15">
        <v>37959927</v>
      </c>
    </row>
    <row r="74" spans="1:13" ht="16.5" customHeight="1">
      <c r="E74" s="140"/>
      <c r="G74" s="153"/>
      <c r="H74" s="30"/>
      <c r="I74" s="30"/>
      <c r="K74" s="153"/>
      <c r="L74" s="30"/>
      <c r="M74" s="30"/>
    </row>
    <row r="75" spans="1:13" ht="16.5" customHeight="1">
      <c r="A75" s="28" t="s">
        <v>16</v>
      </c>
      <c r="E75" s="140"/>
      <c r="G75" s="154">
        <f>SUM(G72:G73)</f>
        <v>216771373</v>
      </c>
      <c r="H75" s="30"/>
      <c r="I75" s="31">
        <f>SUM(I72:I73)</f>
        <v>357946019</v>
      </c>
      <c r="K75" s="154">
        <f>SUM(K72:K73)</f>
        <v>189269233</v>
      </c>
      <c r="L75" s="30"/>
      <c r="M75" s="31">
        <f>SUM(M72:M73)</f>
        <v>189637893</v>
      </c>
    </row>
    <row r="76" spans="1:13" ht="16.5" customHeight="1">
      <c r="E76" s="140"/>
      <c r="G76" s="153"/>
      <c r="H76" s="30"/>
      <c r="I76" s="30"/>
      <c r="K76" s="153"/>
      <c r="L76" s="30"/>
      <c r="M76" s="30"/>
    </row>
    <row r="77" spans="1:13" ht="16.5" customHeight="1">
      <c r="A77" s="28" t="s">
        <v>17</v>
      </c>
      <c r="E77" s="140"/>
      <c r="G77" s="154">
        <f>+G68+G75</f>
        <v>768967759</v>
      </c>
      <c r="H77" s="30"/>
      <c r="I77" s="31">
        <f>+I68+I75</f>
        <v>794582350</v>
      </c>
      <c r="K77" s="154">
        <f>+K68+K75</f>
        <v>654666887</v>
      </c>
      <c r="L77" s="30"/>
      <c r="M77" s="31">
        <f>+M68+M75</f>
        <v>535876330</v>
      </c>
    </row>
    <row r="78" spans="1:13" ht="16.5" customHeight="1">
      <c r="E78" s="140"/>
      <c r="G78" s="30"/>
      <c r="H78" s="30"/>
      <c r="I78" s="30"/>
      <c r="K78" s="30"/>
      <c r="L78" s="30"/>
      <c r="M78" s="30"/>
    </row>
    <row r="79" spans="1:13" ht="16.5" customHeight="1">
      <c r="E79" s="140"/>
      <c r="G79" s="30"/>
      <c r="H79" s="30"/>
      <c r="I79" s="30"/>
      <c r="K79" s="30"/>
      <c r="L79" s="30"/>
      <c r="M79" s="30"/>
    </row>
    <row r="80" spans="1:13" ht="16.5" customHeight="1">
      <c r="E80" s="140"/>
      <c r="G80" s="30"/>
      <c r="H80" s="30"/>
      <c r="I80" s="30"/>
      <c r="K80" s="30"/>
      <c r="L80" s="30"/>
      <c r="M80" s="30"/>
    </row>
    <row r="81" spans="1:13" ht="16.5" customHeight="1">
      <c r="E81" s="140"/>
      <c r="G81" s="30"/>
      <c r="H81" s="30"/>
      <c r="I81" s="30"/>
      <c r="K81" s="30"/>
      <c r="L81" s="30"/>
      <c r="M81" s="30"/>
    </row>
    <row r="82" spans="1:13" ht="16.5" customHeight="1">
      <c r="E82" s="140"/>
      <c r="G82" s="30"/>
      <c r="H82" s="30"/>
      <c r="I82" s="30"/>
      <c r="K82" s="30"/>
      <c r="L82" s="30"/>
      <c r="M82" s="30"/>
    </row>
    <row r="83" spans="1:13" ht="16.5" customHeight="1">
      <c r="E83" s="140"/>
      <c r="G83" s="30"/>
      <c r="H83" s="30"/>
      <c r="I83" s="30"/>
      <c r="K83" s="30"/>
      <c r="L83" s="30"/>
      <c r="M83" s="30"/>
    </row>
    <row r="84" spans="1:13" ht="16.5" customHeight="1">
      <c r="E84" s="140"/>
      <c r="G84" s="30"/>
      <c r="H84" s="30"/>
      <c r="I84" s="30"/>
      <c r="K84" s="30"/>
      <c r="L84" s="30"/>
      <c r="M84" s="30"/>
    </row>
    <row r="85" spans="1:13" ht="16.5" customHeight="1">
      <c r="E85" s="140"/>
      <c r="G85" s="30"/>
      <c r="H85" s="30"/>
      <c r="I85" s="30"/>
      <c r="K85" s="30"/>
      <c r="L85" s="30"/>
      <c r="M85" s="30"/>
    </row>
    <row r="86" spans="1:13" ht="16.5" customHeight="1">
      <c r="E86" s="140"/>
      <c r="G86" s="30"/>
      <c r="H86" s="30"/>
      <c r="I86" s="30"/>
      <c r="K86" s="30"/>
      <c r="L86" s="30"/>
      <c r="M86" s="30"/>
    </row>
    <row r="87" spans="1:13" ht="16.5" customHeight="1">
      <c r="E87" s="140"/>
      <c r="G87" s="30"/>
      <c r="H87" s="30"/>
      <c r="I87" s="30"/>
      <c r="K87" s="30"/>
      <c r="L87" s="30"/>
      <c r="M87" s="30"/>
    </row>
    <row r="88" spans="1:13" ht="16.5" customHeight="1">
      <c r="E88" s="140"/>
      <c r="G88" s="30"/>
      <c r="H88" s="30"/>
      <c r="I88" s="30"/>
      <c r="K88" s="30"/>
      <c r="L88" s="30"/>
      <c r="M88" s="30"/>
    </row>
    <row r="89" spans="1:13" ht="16.5" customHeight="1">
      <c r="E89" s="140"/>
      <c r="G89" s="30"/>
      <c r="H89" s="30"/>
      <c r="I89" s="30"/>
      <c r="K89" s="30"/>
      <c r="L89" s="30"/>
      <c r="M89" s="30"/>
    </row>
    <row r="90" spans="1:13" ht="16.5" customHeight="1">
      <c r="E90" s="140"/>
      <c r="G90" s="30"/>
      <c r="H90" s="30"/>
      <c r="I90" s="30"/>
      <c r="K90" s="30"/>
      <c r="L90" s="30"/>
      <c r="M90" s="30"/>
    </row>
    <row r="91" spans="1:13" ht="16.5" customHeight="1">
      <c r="E91" s="140"/>
      <c r="G91" s="30"/>
      <c r="H91" s="30"/>
      <c r="I91" s="30"/>
      <c r="K91" s="30"/>
      <c r="L91" s="30"/>
      <c r="M91" s="30"/>
    </row>
    <row r="92" spans="1:13" ht="16.5" customHeight="1">
      <c r="E92" s="140"/>
      <c r="G92" s="30"/>
      <c r="H92" s="30"/>
      <c r="I92" s="30"/>
      <c r="K92" s="30"/>
      <c r="L92" s="30"/>
      <c r="M92" s="30"/>
    </row>
    <row r="93" spans="1:13" ht="16.5" customHeight="1">
      <c r="E93" s="140"/>
      <c r="G93" s="30"/>
      <c r="H93" s="30"/>
      <c r="I93" s="30"/>
      <c r="K93" s="30"/>
      <c r="L93" s="30"/>
      <c r="M93" s="30"/>
    </row>
    <row r="94" spans="1:13" ht="16.5" customHeight="1">
      <c r="E94" s="140"/>
      <c r="G94" s="30"/>
      <c r="H94" s="30"/>
      <c r="I94" s="30"/>
      <c r="K94" s="30"/>
      <c r="L94" s="30"/>
      <c r="M94" s="30"/>
    </row>
    <row r="95" spans="1:13" ht="5.25" customHeight="1">
      <c r="E95" s="140"/>
      <c r="G95" s="30"/>
      <c r="H95" s="30"/>
      <c r="I95" s="30"/>
      <c r="K95" s="30"/>
      <c r="L95" s="30"/>
      <c r="M95" s="30"/>
    </row>
    <row r="96" spans="1:13" ht="22.15" customHeight="1">
      <c r="A96" s="21" t="str">
        <f>A48</f>
        <v>The accompanying notes are an integral part of these consolidated and company financial statements.</v>
      </c>
      <c r="B96" s="21"/>
      <c r="C96" s="21"/>
      <c r="D96" s="21"/>
      <c r="E96" s="12"/>
      <c r="F96" s="21"/>
      <c r="G96" s="31"/>
      <c r="H96" s="31"/>
      <c r="I96" s="31"/>
      <c r="J96" s="21"/>
      <c r="K96" s="31"/>
      <c r="L96" s="31"/>
      <c r="M96" s="31"/>
    </row>
    <row r="97" spans="1:13" ht="16.5" customHeight="1">
      <c r="A97" s="28" t="s">
        <v>102</v>
      </c>
      <c r="E97" s="140"/>
      <c r="G97" s="30"/>
      <c r="H97" s="30"/>
      <c r="I97" s="30"/>
      <c r="K97" s="30"/>
      <c r="L97" s="30"/>
      <c r="M97" s="30"/>
    </row>
    <row r="98" spans="1:13" ht="16.5" customHeight="1">
      <c r="A98" s="28" t="s">
        <v>79</v>
      </c>
      <c r="E98" s="140"/>
      <c r="G98" s="30"/>
      <c r="H98" s="30"/>
      <c r="I98" s="30"/>
      <c r="K98" s="30"/>
      <c r="L98" s="30"/>
      <c r="M98" s="30"/>
    </row>
    <row r="99" spans="1:13" ht="16.5" customHeight="1">
      <c r="A99" s="2" t="str">
        <f>A51</f>
        <v>As at 31 December 2021</v>
      </c>
      <c r="B99" s="21"/>
      <c r="C99" s="21"/>
      <c r="D99" s="21"/>
      <c r="E99" s="12"/>
      <c r="F99" s="21"/>
      <c r="G99" s="31"/>
      <c r="H99" s="31"/>
      <c r="I99" s="31"/>
      <c r="J99" s="21"/>
      <c r="K99" s="31"/>
      <c r="L99" s="31"/>
      <c r="M99" s="31"/>
    </row>
    <row r="100" spans="1:13" ht="16.5" customHeight="1">
      <c r="E100" s="140"/>
      <c r="G100" s="30"/>
      <c r="H100" s="30"/>
      <c r="I100" s="30"/>
      <c r="K100" s="30"/>
      <c r="L100" s="30"/>
      <c r="M100" s="30"/>
    </row>
    <row r="101" spans="1:13" ht="16.5" customHeight="1">
      <c r="E101" s="140"/>
      <c r="G101" s="30"/>
      <c r="H101" s="30"/>
      <c r="I101" s="30"/>
      <c r="K101" s="30"/>
      <c r="L101" s="30"/>
      <c r="M101" s="30"/>
    </row>
    <row r="102" spans="1:13" ht="16.5" customHeight="1">
      <c r="E102" s="140"/>
      <c r="G102" s="191" t="s">
        <v>39</v>
      </c>
      <c r="H102" s="191"/>
      <c r="I102" s="191"/>
      <c r="J102" s="28"/>
      <c r="K102" s="191" t="s">
        <v>56</v>
      </c>
      <c r="L102" s="191"/>
      <c r="M102" s="191"/>
    </row>
    <row r="103" spans="1:13" ht="16.5" customHeight="1">
      <c r="E103" s="140"/>
      <c r="G103" s="192" t="s">
        <v>118</v>
      </c>
      <c r="H103" s="192"/>
      <c r="I103" s="192"/>
      <c r="K103" s="192" t="s">
        <v>118</v>
      </c>
      <c r="L103" s="192"/>
      <c r="M103" s="192"/>
    </row>
    <row r="104" spans="1:13" ht="16.5" customHeight="1">
      <c r="E104" s="7"/>
      <c r="F104" s="28"/>
      <c r="G104" s="6" t="s">
        <v>207</v>
      </c>
      <c r="H104" s="6"/>
      <c r="I104" s="6" t="s">
        <v>137</v>
      </c>
      <c r="J104" s="28"/>
      <c r="K104" s="6" t="s">
        <v>207</v>
      </c>
      <c r="L104" s="6"/>
      <c r="M104" s="6" t="s">
        <v>137</v>
      </c>
    </row>
    <row r="105" spans="1:13" ht="16.5" customHeight="1">
      <c r="E105" s="84" t="s">
        <v>1</v>
      </c>
      <c r="F105" s="35"/>
      <c r="G105" s="32" t="s">
        <v>2</v>
      </c>
      <c r="H105" s="6"/>
      <c r="I105" s="32" t="s">
        <v>2</v>
      </c>
      <c r="J105" s="35"/>
      <c r="K105" s="32" t="s">
        <v>2</v>
      </c>
      <c r="L105" s="23"/>
      <c r="M105" s="32" t="s">
        <v>2</v>
      </c>
    </row>
    <row r="106" spans="1:13" ht="16.5" customHeight="1">
      <c r="A106" s="9"/>
      <c r="E106" s="83"/>
      <c r="F106" s="35"/>
      <c r="G106" s="152"/>
      <c r="H106" s="6"/>
      <c r="I106" s="23"/>
      <c r="J106" s="35"/>
      <c r="K106" s="152"/>
      <c r="L106" s="23"/>
      <c r="M106" s="23"/>
    </row>
    <row r="107" spans="1:13" ht="16.5" customHeight="1">
      <c r="A107" s="9" t="s">
        <v>58</v>
      </c>
      <c r="E107" s="83"/>
      <c r="F107" s="35"/>
      <c r="G107" s="152"/>
      <c r="H107" s="6"/>
      <c r="I107" s="23"/>
      <c r="J107" s="35"/>
      <c r="K107" s="152"/>
      <c r="L107" s="23"/>
      <c r="M107" s="23"/>
    </row>
    <row r="108" spans="1:13" ht="16.5" customHeight="1">
      <c r="E108" s="5"/>
      <c r="G108" s="153"/>
      <c r="H108" s="30"/>
      <c r="I108" s="30"/>
      <c r="K108" s="153"/>
      <c r="L108" s="30"/>
      <c r="M108" s="30"/>
    </row>
    <row r="109" spans="1:13" ht="16.5" customHeight="1">
      <c r="A109" s="24" t="s">
        <v>18</v>
      </c>
      <c r="E109" s="5"/>
      <c r="G109" s="153"/>
      <c r="H109" s="30"/>
      <c r="I109" s="30"/>
      <c r="K109" s="153"/>
      <c r="L109" s="30"/>
      <c r="M109" s="30"/>
    </row>
    <row r="110" spans="1:13" ht="16.5" customHeight="1">
      <c r="B110" s="24" t="s">
        <v>19</v>
      </c>
      <c r="E110" s="5"/>
      <c r="G110" s="153"/>
      <c r="H110" s="30"/>
      <c r="I110" s="30"/>
      <c r="K110" s="153"/>
      <c r="L110" s="30"/>
      <c r="M110" s="30"/>
    </row>
    <row r="111" spans="1:13" ht="16.5" customHeight="1">
      <c r="C111" s="24" t="s">
        <v>106</v>
      </c>
      <c r="E111" s="5"/>
      <c r="G111" s="153"/>
      <c r="H111" s="30"/>
      <c r="I111" s="30"/>
      <c r="K111" s="153"/>
      <c r="L111" s="30"/>
      <c r="M111" s="30"/>
    </row>
    <row r="112" spans="1:13" ht="16.5" customHeight="1" thickBot="1">
      <c r="D112" s="24" t="s">
        <v>152</v>
      </c>
      <c r="E112" s="5"/>
      <c r="G112" s="156">
        <v>2000000000</v>
      </c>
      <c r="H112" s="30">
        <v>0</v>
      </c>
      <c r="I112" s="38">
        <v>2000000000</v>
      </c>
      <c r="K112" s="156">
        <v>2000000000</v>
      </c>
      <c r="L112" s="30"/>
      <c r="M112" s="38">
        <v>2000000000</v>
      </c>
    </row>
    <row r="113" spans="1:13" ht="16.5" customHeight="1" thickTop="1">
      <c r="E113" s="5"/>
      <c r="G113" s="155"/>
      <c r="H113" s="30"/>
      <c r="I113" s="10"/>
      <c r="K113" s="155"/>
      <c r="L113" s="30"/>
      <c r="M113" s="10"/>
    </row>
    <row r="114" spans="1:13" ht="16.5" customHeight="1">
      <c r="A114" s="37"/>
      <c r="B114" s="24" t="s">
        <v>60</v>
      </c>
      <c r="C114" s="37"/>
      <c r="E114" s="5"/>
      <c r="G114" s="153"/>
      <c r="H114" s="30"/>
      <c r="I114" s="30"/>
      <c r="K114" s="153"/>
      <c r="L114" s="30"/>
      <c r="M114" s="30"/>
    </row>
    <row r="115" spans="1:13" ht="16.5" customHeight="1">
      <c r="A115" s="37"/>
      <c r="C115" s="24" t="s">
        <v>106</v>
      </c>
      <c r="E115" s="5"/>
      <c r="G115" s="153"/>
      <c r="H115" s="30"/>
      <c r="I115" s="30"/>
      <c r="K115" s="153"/>
      <c r="L115" s="30"/>
      <c r="M115" s="30"/>
    </row>
    <row r="116" spans="1:13" ht="16.5" customHeight="1">
      <c r="A116" s="37"/>
      <c r="D116" s="24" t="s">
        <v>153</v>
      </c>
      <c r="E116" s="140">
        <v>24</v>
      </c>
      <c r="G116" s="149">
        <v>2000000000</v>
      </c>
      <c r="H116" s="95"/>
      <c r="I116" s="14">
        <v>2000000000</v>
      </c>
      <c r="K116" s="149">
        <v>2000000000</v>
      </c>
      <c r="L116" s="95"/>
      <c r="M116" s="14">
        <v>2000000000</v>
      </c>
    </row>
    <row r="117" spans="1:13" ht="16.5" customHeight="1">
      <c r="A117" s="37" t="s">
        <v>154</v>
      </c>
      <c r="E117" s="140">
        <v>24</v>
      </c>
      <c r="G117" s="149">
        <v>1248938736</v>
      </c>
      <c r="H117" s="95"/>
      <c r="I117" s="14">
        <v>1248938736</v>
      </c>
      <c r="K117" s="149">
        <v>1248938736</v>
      </c>
      <c r="L117" s="95"/>
      <c r="M117" s="14">
        <v>1248938736</v>
      </c>
    </row>
    <row r="118" spans="1:13" ht="16.5" customHeight="1">
      <c r="A118" s="37" t="s">
        <v>75</v>
      </c>
      <c r="E118" s="140"/>
      <c r="G118" s="149"/>
      <c r="H118" s="95"/>
      <c r="I118" s="14"/>
      <c r="K118" s="149"/>
      <c r="L118" s="95"/>
      <c r="M118" s="14"/>
    </row>
    <row r="119" spans="1:13" ht="16.5" customHeight="1">
      <c r="A119" s="37"/>
      <c r="B119" s="24" t="s">
        <v>76</v>
      </c>
      <c r="E119" s="5">
        <v>24</v>
      </c>
      <c r="G119" s="155">
        <v>94712575</v>
      </c>
      <c r="H119" s="30"/>
      <c r="I119" s="10">
        <v>94712575</v>
      </c>
      <c r="K119" s="147">
        <v>0</v>
      </c>
      <c r="L119" s="30"/>
      <c r="M119" s="13">
        <v>0</v>
      </c>
    </row>
    <row r="120" spans="1:13" ht="16.5" customHeight="1">
      <c r="A120" s="11" t="s">
        <v>20</v>
      </c>
      <c r="E120" s="5"/>
      <c r="G120" s="153"/>
      <c r="H120" s="30"/>
      <c r="I120" s="30"/>
      <c r="K120" s="153"/>
      <c r="L120" s="30"/>
      <c r="M120" s="30"/>
    </row>
    <row r="121" spans="1:13" ht="16.5" customHeight="1">
      <c r="A121" s="11"/>
      <c r="B121" s="24" t="s">
        <v>98</v>
      </c>
      <c r="G121" s="157"/>
      <c r="K121" s="157"/>
    </row>
    <row r="122" spans="1:13" ht="16.5" customHeight="1">
      <c r="A122" s="11"/>
      <c r="C122" s="24" t="s">
        <v>99</v>
      </c>
      <c r="E122" s="140">
        <v>25</v>
      </c>
      <c r="G122" s="149">
        <v>146750000</v>
      </c>
      <c r="H122" s="95"/>
      <c r="I122" s="14">
        <v>130650000</v>
      </c>
      <c r="K122" s="149">
        <v>146750000</v>
      </c>
      <c r="L122" s="95"/>
      <c r="M122" s="14">
        <v>130650000</v>
      </c>
    </row>
    <row r="123" spans="1:13" ht="16.5" customHeight="1">
      <c r="B123" s="24" t="s">
        <v>21</v>
      </c>
      <c r="E123" s="140"/>
      <c r="G123" s="149">
        <v>723517605</v>
      </c>
      <c r="H123" s="95"/>
      <c r="I123" s="14">
        <v>619522147</v>
      </c>
      <c r="K123" s="149">
        <v>438954153</v>
      </c>
      <c r="L123" s="30"/>
      <c r="M123" s="14">
        <v>434715014</v>
      </c>
    </row>
    <row r="124" spans="1:13" ht="16.5" customHeight="1">
      <c r="A124" s="24" t="s">
        <v>84</v>
      </c>
      <c r="E124" s="140"/>
      <c r="G124" s="150">
        <v>10309662</v>
      </c>
      <c r="H124" s="95"/>
      <c r="I124" s="15">
        <v>-2889648</v>
      </c>
      <c r="K124" s="150">
        <v>0</v>
      </c>
      <c r="L124" s="30"/>
      <c r="M124" s="15">
        <v>0</v>
      </c>
    </row>
    <row r="125" spans="1:13" ht="16.5" customHeight="1">
      <c r="E125" s="5"/>
      <c r="G125" s="155"/>
      <c r="H125" s="10"/>
      <c r="I125" s="10"/>
      <c r="K125" s="147"/>
      <c r="L125" s="10"/>
      <c r="M125" s="13"/>
    </row>
    <row r="126" spans="1:13" ht="16.5" customHeight="1">
      <c r="A126" s="28" t="s">
        <v>100</v>
      </c>
      <c r="E126" s="5"/>
      <c r="G126" s="157"/>
      <c r="K126" s="157"/>
    </row>
    <row r="127" spans="1:13" ht="16.5" customHeight="1">
      <c r="A127" s="28"/>
      <c r="B127" s="28" t="s">
        <v>176</v>
      </c>
      <c r="E127" s="5"/>
      <c r="G127" s="149">
        <f>SUM(G116:H125)</f>
        <v>4224228578</v>
      </c>
      <c r="H127" s="14"/>
      <c r="I127" s="14">
        <f t="shared" ref="I127:K127" si="0">SUM(I116:J125)</f>
        <v>4090933810</v>
      </c>
      <c r="J127" s="14"/>
      <c r="K127" s="149">
        <f t="shared" si="0"/>
        <v>3834642889</v>
      </c>
      <c r="L127" s="14"/>
      <c r="M127" s="14">
        <f>SUM(M116:M125)</f>
        <v>3814303750</v>
      </c>
    </row>
    <row r="128" spans="1:13" ht="16.5" customHeight="1">
      <c r="B128" s="24" t="s">
        <v>54</v>
      </c>
      <c r="E128" s="5"/>
      <c r="G128" s="150">
        <v>12325363</v>
      </c>
      <c r="H128" s="95"/>
      <c r="I128" s="15">
        <v>-2121158</v>
      </c>
      <c r="K128" s="150">
        <v>0</v>
      </c>
      <c r="L128" s="95"/>
      <c r="M128" s="15">
        <v>0</v>
      </c>
    </row>
    <row r="129" spans="1:13" ht="16.5" customHeight="1">
      <c r="A129" s="28"/>
      <c r="E129" s="5"/>
      <c r="G129" s="155"/>
      <c r="H129" s="10"/>
      <c r="I129" s="10"/>
      <c r="K129" s="147"/>
      <c r="L129" s="10"/>
      <c r="M129" s="13"/>
    </row>
    <row r="130" spans="1:13" ht="16.5" customHeight="1">
      <c r="A130" s="28" t="s">
        <v>45</v>
      </c>
      <c r="E130" s="5"/>
      <c r="G130" s="154">
        <f>SUM(G127:G128)</f>
        <v>4236553941</v>
      </c>
      <c r="H130" s="10"/>
      <c r="I130" s="31">
        <f>SUM(I127:I128)</f>
        <v>4088812652</v>
      </c>
      <c r="K130" s="154">
        <f>SUM(K127:K128)</f>
        <v>3834642889</v>
      </c>
      <c r="L130" s="10"/>
      <c r="M130" s="31">
        <f>SUM(M127:M128)</f>
        <v>3814303750</v>
      </c>
    </row>
    <row r="131" spans="1:13" ht="16.5" customHeight="1">
      <c r="A131" s="28"/>
      <c r="E131" s="5"/>
      <c r="G131" s="155"/>
      <c r="H131" s="10"/>
      <c r="I131" s="10"/>
      <c r="K131" s="155"/>
      <c r="L131" s="10"/>
      <c r="M131" s="10"/>
    </row>
    <row r="132" spans="1:13" ht="16.5" customHeight="1" thickBot="1">
      <c r="A132" s="28" t="s">
        <v>59</v>
      </c>
      <c r="B132" s="28"/>
      <c r="E132" s="140"/>
      <c r="G132" s="156">
        <f>+G130+G77</f>
        <v>5005521700</v>
      </c>
      <c r="H132" s="10"/>
      <c r="I132" s="38">
        <f>+I130+I77</f>
        <v>4883395002</v>
      </c>
      <c r="K132" s="156">
        <f>+K130+K77</f>
        <v>4489309776</v>
      </c>
      <c r="L132" s="10"/>
      <c r="M132" s="38">
        <f>+M130+M77</f>
        <v>4350180080</v>
      </c>
    </row>
    <row r="133" spans="1:13" ht="16.5" customHeight="1" thickTop="1">
      <c r="A133" s="28"/>
      <c r="B133" s="28"/>
      <c r="E133" s="140"/>
      <c r="G133" s="10"/>
      <c r="H133" s="10"/>
      <c r="I133" s="10"/>
      <c r="K133" s="10"/>
      <c r="L133" s="10"/>
      <c r="M133" s="10"/>
    </row>
    <row r="134" spans="1:13" ht="16.5" customHeight="1">
      <c r="A134" s="28"/>
      <c r="B134" s="28"/>
      <c r="E134" s="140"/>
      <c r="G134" s="10"/>
      <c r="H134" s="10"/>
      <c r="I134" s="10"/>
      <c r="J134" s="10"/>
      <c r="K134" s="10"/>
      <c r="L134" s="10"/>
      <c r="M134" s="10"/>
    </row>
    <row r="135" spans="1:13" ht="16.5" customHeight="1">
      <c r="A135" s="28"/>
      <c r="B135" s="28"/>
      <c r="E135" s="140"/>
      <c r="G135" s="10"/>
      <c r="H135" s="10"/>
      <c r="I135" s="10"/>
      <c r="J135" s="10"/>
      <c r="K135" s="10"/>
      <c r="L135" s="10"/>
      <c r="M135" s="10"/>
    </row>
    <row r="136" spans="1:13" ht="16.5" customHeight="1">
      <c r="A136" s="28"/>
      <c r="B136" s="28"/>
      <c r="E136" s="140"/>
      <c r="G136" s="10"/>
      <c r="H136" s="10"/>
      <c r="I136" s="10"/>
      <c r="K136" s="10"/>
      <c r="L136" s="10"/>
      <c r="M136" s="10"/>
    </row>
    <row r="137" spans="1:13" ht="16.5" customHeight="1">
      <c r="A137" s="28"/>
      <c r="B137" s="28"/>
      <c r="E137" s="140"/>
      <c r="G137" s="10"/>
      <c r="H137" s="10"/>
      <c r="I137" s="10"/>
      <c r="K137" s="10"/>
      <c r="L137" s="10"/>
      <c r="M137" s="10"/>
    </row>
    <row r="138" spans="1:13" ht="16.5" customHeight="1">
      <c r="A138" s="28"/>
      <c r="B138" s="28"/>
      <c r="E138" s="140"/>
      <c r="G138" s="10"/>
      <c r="H138" s="10"/>
      <c r="I138" s="10"/>
      <c r="K138" s="10"/>
      <c r="L138" s="10"/>
      <c r="M138" s="10"/>
    </row>
    <row r="139" spans="1:13" ht="16.5" customHeight="1">
      <c r="A139" s="28"/>
      <c r="B139" s="28"/>
      <c r="E139" s="140"/>
      <c r="G139" s="10"/>
      <c r="H139" s="10"/>
      <c r="I139" s="10"/>
      <c r="K139" s="10"/>
      <c r="L139" s="10"/>
      <c r="M139" s="10"/>
    </row>
    <row r="140" spans="1:13" ht="16.5" customHeight="1">
      <c r="A140" s="28"/>
      <c r="B140" s="28"/>
      <c r="E140" s="140"/>
      <c r="G140" s="10"/>
      <c r="H140" s="10"/>
      <c r="I140" s="10"/>
      <c r="K140" s="10"/>
      <c r="L140" s="10"/>
      <c r="M140" s="10"/>
    </row>
    <row r="141" spans="1:13" ht="16.5" customHeight="1">
      <c r="A141" s="28"/>
      <c r="B141" s="28"/>
      <c r="E141" s="140"/>
      <c r="G141" s="10"/>
      <c r="H141" s="10"/>
      <c r="I141" s="10"/>
      <c r="K141" s="10"/>
      <c r="L141" s="10"/>
      <c r="M141" s="10"/>
    </row>
    <row r="142" spans="1:13" ht="21" customHeight="1">
      <c r="A142" s="28"/>
      <c r="B142" s="28"/>
      <c r="E142" s="140"/>
      <c r="G142" s="10"/>
      <c r="H142" s="10"/>
      <c r="I142" s="10"/>
      <c r="K142" s="10"/>
      <c r="L142" s="10"/>
      <c r="M142" s="10"/>
    </row>
    <row r="143" spans="1:13" ht="22.15" customHeight="1">
      <c r="A143" s="21" t="str">
        <f>A48</f>
        <v>The accompanying notes are an integral part of these consolidated and company financial statements.</v>
      </c>
      <c r="B143" s="21"/>
      <c r="C143" s="21"/>
      <c r="D143" s="21"/>
      <c r="E143" s="12"/>
      <c r="F143" s="21"/>
      <c r="G143" s="39"/>
      <c r="H143" s="39"/>
      <c r="I143" s="39"/>
      <c r="J143" s="39"/>
      <c r="K143" s="39"/>
      <c r="L143" s="39"/>
      <c r="M143" s="39"/>
    </row>
    <row r="144" spans="1:13" ht="16.5" customHeight="1">
      <c r="G144" s="30"/>
      <c r="I144" s="30"/>
      <c r="K144" s="30"/>
      <c r="M144" s="30"/>
    </row>
    <row r="145" spans="7:13" ht="16.5" customHeight="1">
      <c r="G145" s="30"/>
      <c r="I145" s="30"/>
      <c r="K145" s="30"/>
      <c r="M145" s="30"/>
    </row>
  </sheetData>
  <mergeCells count="13">
    <mergeCell ref="G54:I54"/>
    <mergeCell ref="K54:M54"/>
    <mergeCell ref="G6:I6"/>
    <mergeCell ref="K6:M6"/>
    <mergeCell ref="G7:I7"/>
    <mergeCell ref="K7:M7"/>
    <mergeCell ref="A46:M46"/>
    <mergeCell ref="G102:I102"/>
    <mergeCell ref="K102:M102"/>
    <mergeCell ref="G103:I103"/>
    <mergeCell ref="K103:M103"/>
    <mergeCell ref="G55:I55"/>
    <mergeCell ref="K55:M55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  <rowBreaks count="2" manualBreakCount="2">
    <brk id="48" max="12" man="1"/>
    <brk id="96" max="12" man="1"/>
  </rowBreaks>
  <ignoredErrors>
    <ignoredError sqref="G56:M56 G8:M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0"/>
  <sheetViews>
    <sheetView zoomScaleNormal="100" zoomScaleSheetLayoutView="120" workbookViewId="0">
      <selection activeCell="D17" sqref="D17"/>
    </sheetView>
  </sheetViews>
  <sheetFormatPr defaultColWidth="9.42578125" defaultRowHeight="16.5" customHeight="1"/>
  <cols>
    <col min="1" max="3" width="1.5703125" style="98" customWidth="1"/>
    <col min="4" max="4" width="34.42578125" style="98" customWidth="1"/>
    <col min="5" max="5" width="6" style="98" customWidth="1"/>
    <col min="6" max="6" width="0.5703125" style="98" customWidth="1"/>
    <col min="7" max="7" width="13.5703125" style="100" customWidth="1"/>
    <col min="8" max="8" width="0.5703125" style="100" customWidth="1"/>
    <col min="9" max="9" width="13.5703125" style="100" customWidth="1"/>
    <col min="10" max="10" width="0.5703125" style="100" customWidth="1"/>
    <col min="11" max="11" width="13.5703125" style="100" customWidth="1"/>
    <col min="12" max="12" width="0.5703125" style="100" customWidth="1"/>
    <col min="13" max="13" width="13.5703125" style="100" customWidth="1"/>
    <col min="14" max="16384" width="9.42578125" style="98"/>
  </cols>
  <sheetData>
    <row r="1" spans="1:13" ht="16.5" customHeight="1">
      <c r="A1" s="97" t="s">
        <v>102</v>
      </c>
      <c r="E1" s="99"/>
      <c r="J1" s="98"/>
    </row>
    <row r="2" spans="1:13" ht="16.5" customHeight="1">
      <c r="A2" s="97" t="s">
        <v>110</v>
      </c>
      <c r="E2" s="99"/>
    </row>
    <row r="3" spans="1:13" ht="16.5" customHeight="1">
      <c r="A3" s="101" t="s">
        <v>209</v>
      </c>
      <c r="B3" s="102"/>
      <c r="C3" s="102"/>
      <c r="D3" s="102"/>
      <c r="E3" s="103"/>
      <c r="F3" s="102"/>
      <c r="G3" s="104"/>
      <c r="H3" s="104"/>
      <c r="I3" s="104"/>
      <c r="J3" s="104"/>
      <c r="K3" s="104"/>
      <c r="L3" s="104"/>
      <c r="M3" s="104"/>
    </row>
    <row r="4" spans="1:13" ht="15.95" customHeight="1">
      <c r="A4" s="105"/>
      <c r="B4" s="106"/>
      <c r="C4" s="106"/>
      <c r="D4" s="106"/>
      <c r="E4" s="107"/>
      <c r="F4" s="106"/>
      <c r="G4" s="108"/>
      <c r="H4" s="108"/>
      <c r="I4" s="108"/>
      <c r="J4" s="108"/>
      <c r="K4" s="108"/>
      <c r="L4" s="108"/>
      <c r="M4" s="108"/>
    </row>
    <row r="5" spans="1:13" ht="15.95" customHeight="1">
      <c r="E5" s="109"/>
      <c r="F5" s="97"/>
      <c r="G5" s="110"/>
      <c r="H5" s="110"/>
      <c r="I5" s="110"/>
      <c r="J5" s="110"/>
      <c r="K5" s="110"/>
      <c r="L5" s="110"/>
      <c r="M5" s="110"/>
    </row>
    <row r="6" spans="1:13" ht="15.95" customHeight="1">
      <c r="A6" s="105"/>
      <c r="B6" s="106"/>
      <c r="C6" s="106"/>
      <c r="D6" s="106"/>
      <c r="E6" s="107"/>
      <c r="F6" s="106"/>
      <c r="G6" s="194" t="s">
        <v>39</v>
      </c>
      <c r="H6" s="194"/>
      <c r="I6" s="194"/>
      <c r="J6" s="110"/>
      <c r="K6" s="194" t="s">
        <v>56</v>
      </c>
      <c r="L6" s="194"/>
      <c r="M6" s="194"/>
    </row>
    <row r="7" spans="1:13" ht="15.95" customHeight="1">
      <c r="A7" s="105"/>
      <c r="B7" s="106"/>
      <c r="C7" s="106"/>
      <c r="D7" s="106"/>
      <c r="E7" s="107"/>
      <c r="F7" s="106"/>
      <c r="G7" s="195" t="s">
        <v>118</v>
      </c>
      <c r="H7" s="195"/>
      <c r="I7" s="195"/>
      <c r="J7" s="98"/>
      <c r="K7" s="195" t="s">
        <v>118</v>
      </c>
      <c r="L7" s="195"/>
      <c r="M7" s="195"/>
    </row>
    <row r="8" spans="1:13" ht="15.95" customHeight="1">
      <c r="E8" s="99"/>
      <c r="G8" s="110" t="s">
        <v>207</v>
      </c>
      <c r="H8" s="110"/>
      <c r="I8" s="110" t="s">
        <v>137</v>
      </c>
      <c r="J8" s="97"/>
      <c r="K8" s="110" t="s">
        <v>207</v>
      </c>
      <c r="L8" s="110"/>
      <c r="M8" s="110" t="s">
        <v>137</v>
      </c>
    </row>
    <row r="9" spans="1:13" ht="15.95" customHeight="1">
      <c r="E9" s="111" t="s">
        <v>1</v>
      </c>
      <c r="F9" s="97"/>
      <c r="G9" s="112" t="s">
        <v>2</v>
      </c>
      <c r="H9" s="110"/>
      <c r="I9" s="112" t="s">
        <v>2</v>
      </c>
      <c r="J9" s="113"/>
      <c r="K9" s="112" t="s">
        <v>2</v>
      </c>
      <c r="L9" s="110"/>
      <c r="M9" s="112" t="s">
        <v>2</v>
      </c>
    </row>
    <row r="10" spans="1:13" ht="12" customHeight="1">
      <c r="A10" s="114"/>
      <c r="E10" s="99"/>
      <c r="G10" s="158"/>
      <c r="I10" s="115"/>
      <c r="K10" s="158"/>
      <c r="M10" s="115"/>
    </row>
    <row r="11" spans="1:13" ht="15.95" customHeight="1">
      <c r="A11" s="98" t="s">
        <v>97</v>
      </c>
      <c r="E11" s="99">
        <v>9</v>
      </c>
      <c r="G11" s="159">
        <v>3383981685</v>
      </c>
      <c r="H11" s="117"/>
      <c r="I11" s="116">
        <v>3116378226</v>
      </c>
      <c r="J11" s="117"/>
      <c r="K11" s="159">
        <v>2478553427</v>
      </c>
      <c r="L11" s="98"/>
      <c r="M11" s="116">
        <v>2311930075</v>
      </c>
    </row>
    <row r="12" spans="1:13" ht="15.95" customHeight="1">
      <c r="A12" s="98" t="s">
        <v>221</v>
      </c>
      <c r="E12" s="99">
        <v>29</v>
      </c>
      <c r="G12" s="160">
        <v>-2125795616</v>
      </c>
      <c r="H12" s="117"/>
      <c r="I12" s="96">
        <v>-1809291627</v>
      </c>
      <c r="J12" s="117"/>
      <c r="K12" s="160">
        <v>-1671400080</v>
      </c>
      <c r="L12" s="98"/>
      <c r="M12" s="96">
        <v>-1426212857</v>
      </c>
    </row>
    <row r="13" spans="1:13" ht="12" customHeight="1">
      <c r="A13" s="105"/>
      <c r="B13" s="106"/>
      <c r="C13" s="106"/>
      <c r="D13" s="106"/>
      <c r="E13" s="107"/>
      <c r="F13" s="106"/>
      <c r="G13" s="161"/>
      <c r="H13" s="108"/>
      <c r="J13" s="108"/>
      <c r="K13" s="161"/>
      <c r="L13" s="108"/>
    </row>
    <row r="14" spans="1:13" ht="15.95" customHeight="1">
      <c r="A14" s="97" t="s">
        <v>22</v>
      </c>
      <c r="E14" s="99"/>
      <c r="G14" s="161">
        <f>SUM(G11:G12)</f>
        <v>1258186069</v>
      </c>
      <c r="I14" s="100">
        <f>SUM(I11:I13)</f>
        <v>1307086599</v>
      </c>
      <c r="K14" s="161">
        <f>SUM(K11:K12)</f>
        <v>807153347</v>
      </c>
      <c r="M14" s="100">
        <f>SUM(M11:M13)</f>
        <v>885717218</v>
      </c>
    </row>
    <row r="15" spans="1:13" ht="15.95" customHeight="1">
      <c r="A15" s="98" t="s">
        <v>233</v>
      </c>
      <c r="E15" s="99"/>
      <c r="G15" s="159">
        <v>10490245</v>
      </c>
      <c r="H15" s="117"/>
      <c r="I15" s="116">
        <v>10306230</v>
      </c>
      <c r="J15" s="117"/>
      <c r="K15" s="159">
        <v>18194166</v>
      </c>
      <c r="L15" s="98"/>
      <c r="M15" s="116">
        <v>2635223</v>
      </c>
    </row>
    <row r="16" spans="1:13" ht="15.95" customHeight="1">
      <c r="A16" s="98" t="s">
        <v>44</v>
      </c>
      <c r="E16" s="99">
        <v>27</v>
      </c>
      <c r="G16" s="161">
        <v>7078586</v>
      </c>
      <c r="H16" s="117"/>
      <c r="I16" s="100">
        <v>4439122</v>
      </c>
      <c r="J16" s="117"/>
      <c r="K16" s="161">
        <v>56402988</v>
      </c>
      <c r="L16" s="98"/>
      <c r="M16" s="100">
        <v>65267285</v>
      </c>
    </row>
    <row r="17" spans="1:13" ht="15.95" customHeight="1">
      <c r="A17" s="98" t="s">
        <v>23</v>
      </c>
      <c r="E17" s="118">
        <v>29</v>
      </c>
      <c r="G17" s="159">
        <v>-218426954</v>
      </c>
      <c r="H17" s="117"/>
      <c r="I17" s="116">
        <v>-187151341</v>
      </c>
      <c r="J17" s="117"/>
      <c r="K17" s="159">
        <v>-168769715</v>
      </c>
      <c r="L17" s="98"/>
      <c r="M17" s="116">
        <v>-141825183</v>
      </c>
    </row>
    <row r="18" spans="1:13" ht="15.95" customHeight="1">
      <c r="A18" s="98" t="s">
        <v>24</v>
      </c>
      <c r="E18" s="118">
        <v>29</v>
      </c>
      <c r="G18" s="159">
        <v>-444307172</v>
      </c>
      <c r="H18" s="117"/>
      <c r="I18" s="116">
        <v>-412635047</v>
      </c>
      <c r="J18" s="117"/>
      <c r="K18" s="159">
        <v>-309198168</v>
      </c>
      <c r="L18" s="98"/>
      <c r="M18" s="116">
        <v>-294427675</v>
      </c>
    </row>
    <row r="19" spans="1:13" ht="15.95" customHeight="1">
      <c r="A19" s="98" t="s">
        <v>143</v>
      </c>
      <c r="E19" s="99">
        <v>13</v>
      </c>
      <c r="G19" s="159">
        <v>-6457484</v>
      </c>
      <c r="H19" s="117"/>
      <c r="I19" s="116">
        <v>-19719903</v>
      </c>
      <c r="J19" s="117"/>
      <c r="K19" s="159">
        <v>-6329645</v>
      </c>
      <c r="L19" s="98"/>
      <c r="M19" s="116">
        <v>-17197929</v>
      </c>
    </row>
    <row r="20" spans="1:13" ht="15.95" customHeight="1">
      <c r="A20" s="98" t="s">
        <v>25</v>
      </c>
      <c r="E20" s="99">
        <v>28</v>
      </c>
      <c r="G20" s="162">
        <v>-8861475</v>
      </c>
      <c r="H20" s="117"/>
      <c r="I20" s="119">
        <v>-7913956</v>
      </c>
      <c r="J20" s="117"/>
      <c r="K20" s="162">
        <v>-8848222</v>
      </c>
      <c r="L20" s="98"/>
      <c r="M20" s="119">
        <v>-8790794</v>
      </c>
    </row>
    <row r="21" spans="1:13" ht="12" customHeight="1">
      <c r="E21" s="99"/>
      <c r="G21" s="163"/>
      <c r="I21" s="120"/>
      <c r="K21" s="163"/>
      <c r="M21" s="120"/>
    </row>
    <row r="22" spans="1:13" ht="15.95" customHeight="1">
      <c r="A22" s="97" t="s">
        <v>182</v>
      </c>
      <c r="E22" s="99"/>
      <c r="G22" s="163">
        <f>SUM(G14:G20)</f>
        <v>597701815</v>
      </c>
      <c r="I22" s="120">
        <f>SUM(I14:I20)</f>
        <v>694411704</v>
      </c>
      <c r="K22" s="163">
        <f>SUM(K14:K20)</f>
        <v>388604751</v>
      </c>
      <c r="M22" s="120">
        <f>SUM(M14:M20)</f>
        <v>491378145</v>
      </c>
    </row>
    <row r="23" spans="1:13" ht="15.95" customHeight="1">
      <c r="A23" s="98" t="s">
        <v>26</v>
      </c>
      <c r="E23" s="99">
        <v>30</v>
      </c>
      <c r="G23" s="160">
        <v>-115793289</v>
      </c>
      <c r="H23" s="117"/>
      <c r="I23" s="96">
        <v>-128688348</v>
      </c>
      <c r="J23" s="117"/>
      <c r="K23" s="160">
        <v>-68265612</v>
      </c>
      <c r="L23" s="98"/>
      <c r="M23" s="96">
        <v>-85522168</v>
      </c>
    </row>
    <row r="24" spans="1:13" ht="12" customHeight="1">
      <c r="E24" s="99"/>
      <c r="G24" s="164"/>
      <c r="I24" s="108"/>
      <c r="K24" s="164"/>
      <c r="M24" s="108"/>
    </row>
    <row r="25" spans="1:13" ht="15.95" customHeight="1">
      <c r="A25" s="97" t="s">
        <v>213</v>
      </c>
      <c r="E25" s="99"/>
      <c r="G25" s="164">
        <f>SUM(G22:G23)</f>
        <v>481908526</v>
      </c>
      <c r="I25" s="108">
        <f>SUM(I22:I24)</f>
        <v>565723356</v>
      </c>
      <c r="K25" s="164">
        <f>SUM(K22:K23)</f>
        <v>320339139</v>
      </c>
      <c r="M25" s="108">
        <f>SUM(M22:M24)</f>
        <v>405855977</v>
      </c>
    </row>
    <row r="26" spans="1:13" ht="15.95" customHeight="1">
      <c r="A26" s="98" t="s">
        <v>234</v>
      </c>
      <c r="G26" s="165"/>
      <c r="H26" s="98"/>
      <c r="I26" s="98"/>
      <c r="J26" s="98"/>
      <c r="K26" s="165"/>
      <c r="L26" s="98"/>
      <c r="M26" s="98"/>
    </row>
    <row r="27" spans="1:13" ht="15.95" customHeight="1">
      <c r="B27" s="98" t="s">
        <v>235</v>
      </c>
      <c r="E27" s="99">
        <v>10</v>
      </c>
      <c r="G27" s="160">
        <v>-59116792</v>
      </c>
      <c r="H27" s="117"/>
      <c r="I27" s="96">
        <v>-48416804</v>
      </c>
      <c r="J27" s="117"/>
      <c r="K27" s="160">
        <v>0</v>
      </c>
      <c r="L27" s="98"/>
      <c r="M27" s="96">
        <v>0</v>
      </c>
    </row>
    <row r="28" spans="1:13" ht="12" customHeight="1">
      <c r="E28" s="99"/>
      <c r="G28" s="164"/>
      <c r="I28" s="108"/>
      <c r="K28" s="164"/>
      <c r="M28" s="108"/>
    </row>
    <row r="29" spans="1:13" s="106" customFormat="1" ht="15.95" customHeight="1" thickBot="1">
      <c r="A29" s="105" t="s">
        <v>181</v>
      </c>
      <c r="E29" s="107"/>
      <c r="G29" s="166">
        <f>SUM(G25:G27)</f>
        <v>422791734</v>
      </c>
      <c r="H29" s="108"/>
      <c r="I29" s="121">
        <f>SUM(I25:I27)</f>
        <v>517306552</v>
      </c>
      <c r="J29" s="108"/>
      <c r="K29" s="166">
        <f>SUM(K24:K27)</f>
        <v>320339139</v>
      </c>
      <c r="L29" s="108"/>
      <c r="M29" s="121">
        <f>SUM(M24:M27)</f>
        <v>405855977</v>
      </c>
    </row>
    <row r="30" spans="1:13" ht="15.95" customHeight="1" thickTop="1">
      <c r="A30" s="105"/>
      <c r="B30" s="106"/>
      <c r="C30" s="106"/>
      <c r="D30" s="106"/>
      <c r="E30" s="107"/>
      <c r="F30" s="106"/>
      <c r="G30" s="161"/>
      <c r="H30" s="108"/>
      <c r="J30" s="108"/>
      <c r="K30" s="161"/>
      <c r="L30" s="108"/>
    </row>
    <row r="31" spans="1:13" ht="15.95" customHeight="1">
      <c r="A31" s="97" t="s">
        <v>183</v>
      </c>
      <c r="E31" s="99"/>
      <c r="G31" s="161"/>
      <c r="K31" s="161"/>
    </row>
    <row r="32" spans="1:13" ht="15.95" customHeight="1">
      <c r="A32" s="122" t="s">
        <v>155</v>
      </c>
      <c r="E32" s="99"/>
      <c r="G32" s="161"/>
      <c r="K32" s="161"/>
    </row>
    <row r="33" spans="1:13" ht="15.95" customHeight="1">
      <c r="B33" s="98" t="s">
        <v>185</v>
      </c>
      <c r="E33" s="99"/>
      <c r="G33" s="161"/>
      <c r="K33" s="161"/>
    </row>
    <row r="34" spans="1:13" ht="15.95" customHeight="1">
      <c r="C34" s="98" t="s">
        <v>184</v>
      </c>
      <c r="E34" s="99">
        <v>23</v>
      </c>
      <c r="G34" s="161">
        <v>0</v>
      </c>
      <c r="I34" s="100">
        <v>-2808990</v>
      </c>
      <c r="K34" s="161">
        <v>0</v>
      </c>
      <c r="M34" s="100">
        <v>-286940</v>
      </c>
    </row>
    <row r="35" spans="1:13" ht="15.95" customHeight="1">
      <c r="B35" s="98" t="s">
        <v>186</v>
      </c>
      <c r="E35" s="99"/>
      <c r="G35" s="161"/>
      <c r="K35" s="161"/>
    </row>
    <row r="36" spans="1:13" ht="15.95" customHeight="1">
      <c r="C36" s="98" t="s">
        <v>187</v>
      </c>
      <c r="E36" s="99"/>
      <c r="G36" s="167">
        <v>0</v>
      </c>
      <c r="I36" s="104">
        <v>561798</v>
      </c>
      <c r="K36" s="167">
        <v>0</v>
      </c>
      <c r="M36" s="104">
        <v>57388</v>
      </c>
    </row>
    <row r="37" spans="1:13" ht="12" customHeight="1">
      <c r="E37" s="99"/>
      <c r="G37" s="164"/>
      <c r="I37" s="108"/>
      <c r="K37" s="164"/>
      <c r="M37" s="108"/>
    </row>
    <row r="38" spans="1:13" ht="15.95" customHeight="1">
      <c r="B38" s="98" t="s">
        <v>111</v>
      </c>
      <c r="E38" s="107"/>
      <c r="F38" s="106"/>
      <c r="G38" s="161"/>
      <c r="H38" s="108"/>
      <c r="J38" s="108"/>
      <c r="K38" s="161"/>
      <c r="L38" s="108"/>
    </row>
    <row r="39" spans="1:13" ht="15.95" customHeight="1">
      <c r="C39" s="98" t="s">
        <v>107</v>
      </c>
      <c r="E39" s="107"/>
      <c r="F39" s="106"/>
      <c r="G39" s="167">
        <f>SUM(G33:G36)</f>
        <v>0</v>
      </c>
      <c r="H39" s="108"/>
      <c r="I39" s="104">
        <f>SUM(I33:I36)</f>
        <v>-2247192</v>
      </c>
      <c r="J39" s="108"/>
      <c r="K39" s="167">
        <f>SUM(K33:K36)</f>
        <v>0</v>
      </c>
      <c r="L39" s="108"/>
      <c r="M39" s="104">
        <f>SUM(M33:M36)</f>
        <v>-229552</v>
      </c>
    </row>
    <row r="40" spans="1:13" ht="12" customHeight="1">
      <c r="E40" s="107"/>
      <c r="F40" s="106"/>
      <c r="G40" s="164"/>
      <c r="H40" s="108"/>
      <c r="I40" s="108"/>
      <c r="J40" s="108"/>
      <c r="K40" s="164"/>
      <c r="L40" s="108"/>
      <c r="M40" s="108"/>
    </row>
    <row r="41" spans="1:13" ht="15.95" customHeight="1">
      <c r="A41" s="122" t="s">
        <v>188</v>
      </c>
      <c r="E41" s="99"/>
      <c r="G41" s="161"/>
      <c r="K41" s="161"/>
    </row>
    <row r="42" spans="1:13" ht="15.95" customHeight="1">
      <c r="A42" s="122"/>
      <c r="B42" s="122" t="s">
        <v>189</v>
      </c>
      <c r="E42" s="99"/>
      <c r="G42" s="161"/>
      <c r="K42" s="161"/>
    </row>
    <row r="43" spans="1:13" ht="15.95" customHeight="1">
      <c r="B43" s="98" t="s">
        <v>52</v>
      </c>
      <c r="E43" s="107"/>
      <c r="F43" s="106"/>
      <c r="G43" s="167">
        <v>13643755</v>
      </c>
      <c r="H43" s="108"/>
      <c r="I43" s="104">
        <v>4755003</v>
      </c>
      <c r="J43" s="108"/>
      <c r="K43" s="167">
        <v>0</v>
      </c>
      <c r="L43" s="108"/>
      <c r="M43" s="104">
        <v>0</v>
      </c>
    </row>
    <row r="44" spans="1:13" ht="12" customHeight="1">
      <c r="E44" s="107"/>
      <c r="F44" s="106"/>
      <c r="G44" s="158"/>
      <c r="H44" s="108"/>
      <c r="I44" s="115"/>
      <c r="J44" s="108"/>
      <c r="K44" s="164"/>
      <c r="L44" s="108"/>
      <c r="M44" s="108"/>
    </row>
    <row r="45" spans="1:13" ht="15.95" customHeight="1">
      <c r="B45" s="98" t="s">
        <v>156</v>
      </c>
      <c r="E45" s="107"/>
      <c r="F45" s="106"/>
      <c r="G45" s="161"/>
      <c r="H45" s="108"/>
      <c r="J45" s="108"/>
      <c r="K45" s="161"/>
      <c r="L45" s="108"/>
    </row>
    <row r="46" spans="1:13" ht="15.95" customHeight="1">
      <c r="C46" s="98" t="s">
        <v>107</v>
      </c>
      <c r="E46" s="107"/>
      <c r="F46" s="106"/>
      <c r="G46" s="167">
        <f>G43</f>
        <v>13643755</v>
      </c>
      <c r="H46" s="108"/>
      <c r="I46" s="104">
        <f>I43</f>
        <v>4755003</v>
      </c>
      <c r="J46" s="108"/>
      <c r="K46" s="167">
        <f>K43</f>
        <v>0</v>
      </c>
      <c r="L46" s="108"/>
      <c r="M46" s="104">
        <f>M43</f>
        <v>0</v>
      </c>
    </row>
    <row r="47" spans="1:13" ht="12" customHeight="1">
      <c r="E47" s="107"/>
      <c r="F47" s="106"/>
      <c r="G47" s="164"/>
      <c r="H47" s="108"/>
      <c r="I47" s="108"/>
      <c r="J47" s="108"/>
      <c r="K47" s="164"/>
      <c r="L47" s="108"/>
      <c r="M47" s="108"/>
    </row>
    <row r="48" spans="1:13" ht="15.95" customHeight="1">
      <c r="A48" s="97" t="s">
        <v>191</v>
      </c>
      <c r="E48" s="107"/>
      <c r="F48" s="106"/>
      <c r="G48" s="164"/>
      <c r="H48" s="108"/>
      <c r="I48" s="108"/>
      <c r="J48" s="108"/>
      <c r="K48" s="164"/>
      <c r="L48" s="108"/>
      <c r="M48" s="108"/>
    </row>
    <row r="49" spans="1:13" ht="15.95" customHeight="1">
      <c r="A49" s="97"/>
      <c r="B49" s="97" t="s">
        <v>190</v>
      </c>
      <c r="C49" s="97"/>
      <c r="D49" s="97"/>
      <c r="E49" s="107"/>
      <c r="F49" s="106"/>
      <c r="G49" s="167">
        <f>SUM(G46,G39)</f>
        <v>13643755</v>
      </c>
      <c r="H49" s="108"/>
      <c r="I49" s="104">
        <f>SUM(I46,I39)</f>
        <v>2507811</v>
      </c>
      <c r="J49" s="108"/>
      <c r="K49" s="167">
        <f>SUM(K46,K39)</f>
        <v>0</v>
      </c>
      <c r="L49" s="108"/>
      <c r="M49" s="104">
        <f>SUM(M46,M39)</f>
        <v>-229552</v>
      </c>
    </row>
    <row r="50" spans="1:13" ht="12" customHeight="1">
      <c r="A50" s="97"/>
      <c r="B50" s="97"/>
      <c r="C50" s="97"/>
      <c r="D50" s="97"/>
      <c r="E50" s="107"/>
      <c r="F50" s="106"/>
      <c r="G50" s="161"/>
      <c r="H50" s="108"/>
      <c r="J50" s="108"/>
      <c r="K50" s="161"/>
      <c r="L50" s="108"/>
    </row>
    <row r="51" spans="1:13" ht="15.95" customHeight="1" thickBot="1">
      <c r="A51" s="97" t="s">
        <v>117</v>
      </c>
      <c r="E51" s="107"/>
      <c r="F51" s="106"/>
      <c r="G51" s="168">
        <f>SUM(G29,G49)</f>
        <v>436435489</v>
      </c>
      <c r="H51" s="108"/>
      <c r="I51" s="123">
        <f>SUM(I29,I49)</f>
        <v>519814363</v>
      </c>
      <c r="J51" s="108"/>
      <c r="K51" s="168">
        <f>SUM(K29,K49)</f>
        <v>320339139</v>
      </c>
      <c r="L51" s="108"/>
      <c r="M51" s="123">
        <f>SUM(M29,M49)</f>
        <v>405626425</v>
      </c>
    </row>
    <row r="52" spans="1:13" ht="15.95" customHeight="1" thickTop="1">
      <c r="A52" s="97"/>
      <c r="E52" s="107"/>
      <c r="F52" s="106"/>
      <c r="G52" s="108"/>
      <c r="H52" s="108"/>
      <c r="I52" s="108"/>
      <c r="J52" s="108"/>
      <c r="K52" s="108"/>
      <c r="L52" s="108"/>
      <c r="M52" s="108"/>
    </row>
    <row r="53" spans="1:13" ht="15.95" customHeight="1">
      <c r="A53" s="97"/>
      <c r="E53" s="107"/>
      <c r="F53" s="106"/>
      <c r="G53" s="108"/>
      <c r="H53" s="108"/>
      <c r="I53" s="108"/>
      <c r="J53" s="108"/>
      <c r="K53" s="108"/>
      <c r="L53" s="108"/>
      <c r="M53" s="108"/>
    </row>
    <row r="54" spans="1:13" ht="10.5" customHeight="1">
      <c r="A54" s="97"/>
      <c r="E54" s="107"/>
      <c r="F54" s="106"/>
      <c r="G54" s="108"/>
      <c r="H54" s="108"/>
      <c r="I54" s="108"/>
      <c r="J54" s="108"/>
      <c r="K54" s="108"/>
      <c r="L54" s="108"/>
      <c r="M54" s="108"/>
    </row>
    <row r="55" spans="1:13" ht="21.95" customHeight="1">
      <c r="A55" s="102" t="str">
        <f>'EN5-7'!A48</f>
        <v>The accompanying notes are an integral part of these consolidated and company financial statements.</v>
      </c>
      <c r="B55" s="102"/>
      <c r="C55" s="102"/>
      <c r="D55" s="102"/>
      <c r="E55" s="103"/>
      <c r="F55" s="102"/>
      <c r="G55" s="104"/>
      <c r="H55" s="104"/>
      <c r="I55" s="104"/>
      <c r="J55" s="104"/>
      <c r="K55" s="104"/>
      <c r="L55" s="104"/>
      <c r="M55" s="104"/>
    </row>
    <row r="56" spans="1:13" ht="16.5" customHeight="1">
      <c r="A56" s="97" t="s">
        <v>102</v>
      </c>
      <c r="E56" s="99"/>
      <c r="J56" s="98"/>
    </row>
    <row r="57" spans="1:13" ht="16.5" customHeight="1">
      <c r="A57" s="97" t="s">
        <v>236</v>
      </c>
      <c r="E57" s="99"/>
    </row>
    <row r="58" spans="1:13" ht="16.5" customHeight="1">
      <c r="A58" s="101" t="s">
        <v>138</v>
      </c>
      <c r="B58" s="102"/>
      <c r="C58" s="102"/>
      <c r="D58" s="102"/>
      <c r="E58" s="103"/>
      <c r="F58" s="102"/>
      <c r="G58" s="104"/>
      <c r="H58" s="104"/>
      <c r="I58" s="104"/>
      <c r="J58" s="104"/>
      <c r="K58" s="104"/>
      <c r="L58" s="104"/>
      <c r="M58" s="104"/>
    </row>
    <row r="59" spans="1:13" ht="16.5" customHeight="1">
      <c r="A59" s="105"/>
      <c r="B59" s="106"/>
      <c r="C59" s="106"/>
      <c r="D59" s="106"/>
      <c r="E59" s="107"/>
      <c r="F59" s="106"/>
      <c r="G59" s="108"/>
      <c r="H59" s="108"/>
      <c r="I59" s="108"/>
      <c r="J59" s="108"/>
      <c r="K59" s="108"/>
      <c r="L59" s="108"/>
      <c r="M59" s="108"/>
    </row>
    <row r="60" spans="1:13" ht="16.5" customHeight="1">
      <c r="E60" s="109"/>
      <c r="F60" s="97"/>
      <c r="G60" s="110"/>
      <c r="H60" s="110"/>
      <c r="I60" s="110"/>
      <c r="J60" s="110"/>
      <c r="K60" s="110"/>
      <c r="L60" s="110"/>
      <c r="M60" s="110"/>
    </row>
    <row r="61" spans="1:13" ht="16.5" customHeight="1">
      <c r="A61" s="105"/>
      <c r="B61" s="106"/>
      <c r="C61" s="106"/>
      <c r="D61" s="106"/>
      <c r="E61" s="107"/>
      <c r="F61" s="106"/>
      <c r="G61" s="194" t="s">
        <v>39</v>
      </c>
      <c r="H61" s="194"/>
      <c r="I61" s="194"/>
      <c r="J61" s="110"/>
      <c r="K61" s="194" t="s">
        <v>56</v>
      </c>
      <c r="L61" s="194"/>
      <c r="M61" s="194"/>
    </row>
    <row r="62" spans="1:13" ht="16.5" customHeight="1">
      <c r="A62" s="105"/>
      <c r="B62" s="106"/>
      <c r="C62" s="106"/>
      <c r="D62" s="106"/>
      <c r="E62" s="107"/>
      <c r="F62" s="106"/>
      <c r="G62" s="195" t="s">
        <v>118</v>
      </c>
      <c r="H62" s="195"/>
      <c r="I62" s="195"/>
      <c r="J62" s="98"/>
      <c r="K62" s="195" t="s">
        <v>118</v>
      </c>
      <c r="L62" s="195"/>
      <c r="M62" s="195"/>
    </row>
    <row r="63" spans="1:13" ht="16.5" customHeight="1">
      <c r="E63" s="99"/>
      <c r="G63" s="110" t="s">
        <v>207</v>
      </c>
      <c r="H63" s="110"/>
      <c r="I63" s="110" t="s">
        <v>137</v>
      </c>
      <c r="J63" s="97"/>
      <c r="K63" s="110" t="s">
        <v>207</v>
      </c>
      <c r="L63" s="110"/>
      <c r="M63" s="110" t="s">
        <v>137</v>
      </c>
    </row>
    <row r="64" spans="1:13" ht="16.5" customHeight="1">
      <c r="E64" s="111" t="s">
        <v>174</v>
      </c>
      <c r="F64" s="97"/>
      <c r="G64" s="112" t="s">
        <v>2</v>
      </c>
      <c r="H64" s="110"/>
      <c r="I64" s="112" t="s">
        <v>2</v>
      </c>
      <c r="J64" s="113"/>
      <c r="K64" s="112" t="s">
        <v>2</v>
      </c>
      <c r="L64" s="110"/>
      <c r="M64" s="112" t="s">
        <v>2</v>
      </c>
    </row>
    <row r="65" spans="1:13" ht="16.5" customHeight="1">
      <c r="A65" s="114"/>
      <c r="E65" s="99"/>
      <c r="G65" s="158"/>
      <c r="I65" s="115"/>
      <c r="K65" s="158"/>
      <c r="M65" s="115"/>
    </row>
    <row r="66" spans="1:13" ht="16.5" customHeight="1">
      <c r="A66" s="105" t="s">
        <v>53</v>
      </c>
      <c r="B66" s="106"/>
      <c r="C66" s="106"/>
      <c r="D66" s="106"/>
      <c r="E66" s="107"/>
      <c r="F66" s="106"/>
      <c r="G66" s="161"/>
      <c r="H66" s="108"/>
      <c r="J66" s="108"/>
      <c r="K66" s="161"/>
      <c r="L66" s="108"/>
    </row>
    <row r="67" spans="1:13" ht="16.5" customHeight="1">
      <c r="B67" s="98" t="s">
        <v>177</v>
      </c>
      <c r="E67" s="107"/>
      <c r="F67" s="106"/>
      <c r="G67" s="161">
        <f>G29-G68</f>
        <v>420095458</v>
      </c>
      <c r="H67" s="108"/>
      <c r="I67" s="100">
        <f>I29-I68</f>
        <v>519016386</v>
      </c>
      <c r="J67" s="108"/>
      <c r="K67" s="161">
        <f>K29-K68</f>
        <v>320339139</v>
      </c>
      <c r="L67" s="108"/>
      <c r="M67" s="100">
        <f>M29-M68</f>
        <v>405855977</v>
      </c>
    </row>
    <row r="68" spans="1:13" ht="16.5" customHeight="1">
      <c r="B68" s="98" t="s">
        <v>54</v>
      </c>
      <c r="E68" s="107"/>
      <c r="F68" s="106"/>
      <c r="G68" s="167">
        <v>2696276</v>
      </c>
      <c r="I68" s="104">
        <v>-1709834</v>
      </c>
      <c r="K68" s="167">
        <v>0</v>
      </c>
      <c r="M68" s="104">
        <v>0</v>
      </c>
    </row>
    <row r="69" spans="1:13" ht="16.5" customHeight="1">
      <c r="A69" s="105"/>
      <c r="B69" s="106"/>
      <c r="C69" s="106"/>
      <c r="D69" s="106"/>
      <c r="E69" s="107"/>
      <c r="F69" s="106"/>
      <c r="G69" s="161"/>
      <c r="H69" s="108"/>
      <c r="J69" s="108"/>
      <c r="K69" s="161"/>
      <c r="L69" s="108"/>
    </row>
    <row r="70" spans="1:13" ht="16.5" customHeight="1" thickBot="1">
      <c r="A70" s="105"/>
      <c r="B70" s="106"/>
      <c r="C70" s="106"/>
      <c r="D70" s="106"/>
      <c r="E70" s="107"/>
      <c r="F70" s="106"/>
      <c r="G70" s="168">
        <f>+G29</f>
        <v>422791734</v>
      </c>
      <c r="H70" s="108"/>
      <c r="I70" s="123">
        <f>+I29</f>
        <v>517306552</v>
      </c>
      <c r="J70" s="108"/>
      <c r="K70" s="168">
        <f>K29</f>
        <v>320339139</v>
      </c>
      <c r="L70" s="108"/>
      <c r="M70" s="123">
        <f>M29</f>
        <v>405855977</v>
      </c>
    </row>
    <row r="71" spans="1:13" ht="16.5" customHeight="1" thickTop="1">
      <c r="A71" s="105"/>
      <c r="B71" s="106"/>
      <c r="C71" s="106"/>
      <c r="D71" s="106"/>
      <c r="E71" s="107"/>
      <c r="F71" s="106"/>
      <c r="G71" s="161"/>
      <c r="H71" s="108"/>
      <c r="J71" s="108"/>
      <c r="K71" s="161"/>
      <c r="L71" s="108"/>
    </row>
    <row r="72" spans="1:13" ht="16.5" customHeight="1">
      <c r="A72" s="105" t="s">
        <v>55</v>
      </c>
      <c r="B72" s="106"/>
      <c r="C72" s="106"/>
      <c r="D72" s="106"/>
      <c r="E72" s="107"/>
      <c r="F72" s="106"/>
      <c r="G72" s="161"/>
      <c r="H72" s="108"/>
      <c r="J72" s="108"/>
      <c r="K72" s="161"/>
      <c r="L72" s="108"/>
    </row>
    <row r="73" spans="1:13" ht="16.5" customHeight="1">
      <c r="B73" s="98" t="s">
        <v>177</v>
      </c>
      <c r="E73" s="107"/>
      <c r="F73" s="106"/>
      <c r="G73" s="161"/>
      <c r="H73" s="108"/>
      <c r="I73" s="98"/>
      <c r="J73" s="108"/>
      <c r="K73" s="161"/>
      <c r="L73" s="108"/>
      <c r="M73" s="98"/>
    </row>
    <row r="74" spans="1:13" ht="16.5" customHeight="1">
      <c r="C74" s="98" t="s">
        <v>214</v>
      </c>
      <c r="E74" s="107"/>
      <c r="F74" s="106"/>
      <c r="G74" s="169">
        <v>492411560</v>
      </c>
      <c r="H74" s="124"/>
      <c r="I74" s="124">
        <v>569962282</v>
      </c>
      <c r="J74" s="124"/>
      <c r="K74" s="169">
        <v>320339139</v>
      </c>
      <c r="L74" s="124"/>
      <c r="M74" s="124">
        <v>405626425</v>
      </c>
    </row>
    <row r="75" spans="1:13" ht="16.5" customHeight="1">
      <c r="C75" s="98" t="s">
        <v>215</v>
      </c>
      <c r="E75" s="107"/>
      <c r="F75" s="106"/>
      <c r="G75" s="169">
        <v>-59116792</v>
      </c>
      <c r="H75" s="124"/>
      <c r="I75" s="124">
        <v>-48416804</v>
      </c>
      <c r="J75" s="124"/>
      <c r="K75" s="169">
        <v>0</v>
      </c>
      <c r="L75" s="124"/>
      <c r="M75" s="124">
        <v>0</v>
      </c>
    </row>
    <row r="76" spans="1:13" ht="16.5" customHeight="1">
      <c r="B76" s="98" t="s">
        <v>54</v>
      </c>
      <c r="E76" s="107"/>
      <c r="F76" s="106"/>
      <c r="G76" s="170">
        <v>3140721</v>
      </c>
      <c r="H76" s="124"/>
      <c r="I76" s="125">
        <v>-1731115</v>
      </c>
      <c r="J76" s="124"/>
      <c r="K76" s="170">
        <v>0</v>
      </c>
      <c r="L76" s="124"/>
      <c r="M76" s="125">
        <v>0</v>
      </c>
    </row>
    <row r="77" spans="1:13" ht="16.5" customHeight="1">
      <c r="A77" s="105"/>
      <c r="B77" s="106"/>
      <c r="C77" s="106"/>
      <c r="D77" s="106"/>
      <c r="E77" s="107"/>
      <c r="F77" s="106"/>
      <c r="G77" s="161"/>
      <c r="H77" s="108"/>
      <c r="J77" s="108"/>
      <c r="K77" s="161"/>
      <c r="L77" s="108"/>
    </row>
    <row r="78" spans="1:13" ht="16.5" customHeight="1" thickBot="1">
      <c r="A78" s="105"/>
      <c r="B78" s="106"/>
      <c r="C78" s="106"/>
      <c r="D78" s="106"/>
      <c r="E78" s="107"/>
      <c r="F78" s="106"/>
      <c r="G78" s="168">
        <f>SUM(G73:G77)</f>
        <v>436435489</v>
      </c>
      <c r="H78" s="108"/>
      <c r="I78" s="123">
        <f>SUM(I74:I77)</f>
        <v>519814363</v>
      </c>
      <c r="J78" s="108"/>
      <c r="K78" s="168">
        <f>SUM(K74:K77)</f>
        <v>320339139</v>
      </c>
      <c r="L78" s="108"/>
      <c r="M78" s="123">
        <f>SUM(M74:M77)</f>
        <v>405626425</v>
      </c>
    </row>
    <row r="79" spans="1:13" ht="16.5" customHeight="1" thickTop="1">
      <c r="A79" s="105"/>
      <c r="B79" s="106"/>
      <c r="C79" s="106"/>
      <c r="D79" s="106"/>
      <c r="E79" s="107"/>
      <c r="F79" s="106"/>
      <c r="G79" s="161"/>
      <c r="H79" s="108"/>
      <c r="J79" s="108"/>
      <c r="K79" s="161"/>
      <c r="L79" s="108"/>
    </row>
    <row r="80" spans="1:13" ht="16.5" customHeight="1">
      <c r="A80" s="105" t="s">
        <v>192</v>
      </c>
      <c r="B80" s="106"/>
      <c r="C80" s="106"/>
      <c r="D80" s="106"/>
      <c r="E80" s="107">
        <v>31</v>
      </c>
      <c r="F80" s="106"/>
      <c r="G80" s="161"/>
      <c r="H80" s="108"/>
      <c r="J80" s="108"/>
      <c r="K80" s="161"/>
      <c r="L80" s="108"/>
    </row>
    <row r="81" spans="1:13" ht="16.5" customHeight="1">
      <c r="A81" s="105"/>
      <c r="B81" s="106"/>
      <c r="C81" s="106"/>
      <c r="D81" s="106"/>
      <c r="E81" s="107"/>
      <c r="F81" s="106"/>
      <c r="G81" s="161"/>
      <c r="H81" s="108"/>
      <c r="J81" s="108"/>
      <c r="K81" s="161"/>
      <c r="L81" s="108"/>
    </row>
    <row r="82" spans="1:13" ht="16.5" customHeight="1">
      <c r="A82" s="106" t="s">
        <v>193</v>
      </c>
      <c r="B82" s="106"/>
      <c r="C82" s="106"/>
      <c r="D82" s="106"/>
      <c r="E82" s="107"/>
      <c r="F82" s="106"/>
      <c r="G82" s="171"/>
      <c r="H82" s="126"/>
      <c r="I82" s="126"/>
      <c r="J82" s="126"/>
      <c r="K82" s="171"/>
      <c r="L82" s="126"/>
      <c r="M82" s="126"/>
    </row>
    <row r="83" spans="1:13" ht="16.5" customHeight="1">
      <c r="A83" s="106"/>
      <c r="B83" s="106" t="s">
        <v>214</v>
      </c>
      <c r="C83" s="106"/>
      <c r="D83" s="106"/>
      <c r="E83" s="107"/>
      <c r="F83" s="106"/>
      <c r="G83" s="172">
        <v>0.24</v>
      </c>
      <c r="H83" s="127"/>
      <c r="I83" s="127">
        <v>0.28000000000000003</v>
      </c>
      <c r="J83" s="127"/>
      <c r="K83" s="172">
        <v>0.16</v>
      </c>
      <c r="L83" s="127"/>
      <c r="M83" s="127">
        <v>0.20300000000000001</v>
      </c>
    </row>
    <row r="84" spans="1:13" ht="16.5" customHeight="1">
      <c r="A84" s="106"/>
      <c r="B84" s="106" t="s">
        <v>215</v>
      </c>
      <c r="C84" s="106"/>
      <c r="D84" s="106"/>
      <c r="E84" s="107"/>
      <c r="F84" s="106"/>
      <c r="G84" s="173">
        <v>-0.03</v>
      </c>
      <c r="H84" s="129"/>
      <c r="I84" s="128">
        <v>-0.02</v>
      </c>
      <c r="J84" s="127"/>
      <c r="K84" s="176">
        <v>0</v>
      </c>
      <c r="L84" s="127"/>
      <c r="M84" s="130">
        <v>0</v>
      </c>
    </row>
    <row r="85" spans="1:13" ht="16.5" customHeight="1">
      <c r="A85" s="106"/>
      <c r="B85" s="106"/>
      <c r="C85" s="106"/>
      <c r="D85" s="106"/>
      <c r="E85" s="107"/>
      <c r="F85" s="106"/>
      <c r="G85" s="174"/>
      <c r="H85" s="131"/>
      <c r="I85" s="131"/>
      <c r="J85" s="131"/>
      <c r="K85" s="174"/>
      <c r="L85" s="131"/>
      <c r="M85" s="131"/>
    </row>
    <row r="86" spans="1:13" ht="16.5" customHeight="1" thickBot="1">
      <c r="A86" s="106" t="s">
        <v>216</v>
      </c>
      <c r="C86" s="106"/>
      <c r="D86" s="106"/>
      <c r="E86" s="107"/>
      <c r="F86" s="106"/>
      <c r="G86" s="175">
        <f>SUM(G83:G85)</f>
        <v>0.21</v>
      </c>
      <c r="H86" s="126"/>
      <c r="I86" s="132">
        <f>SUM(I83:I85)</f>
        <v>0.26</v>
      </c>
      <c r="J86" s="126"/>
      <c r="K86" s="175">
        <f>SUM(K83:K85)</f>
        <v>0.16</v>
      </c>
      <c r="L86" s="126"/>
      <c r="M86" s="132">
        <f>SUM(M83:M85)</f>
        <v>0.20300000000000001</v>
      </c>
    </row>
    <row r="87" spans="1:13" ht="16.5" customHeight="1" thickTop="1">
      <c r="A87" s="106"/>
      <c r="B87" s="106"/>
      <c r="C87" s="106"/>
      <c r="D87" s="106"/>
      <c r="E87" s="107"/>
      <c r="F87" s="106"/>
    </row>
    <row r="88" spans="1:13" ht="16.5" customHeight="1">
      <c r="A88" s="106"/>
      <c r="B88" s="106"/>
      <c r="C88" s="106"/>
      <c r="D88" s="106"/>
      <c r="E88" s="107"/>
      <c r="F88" s="106"/>
      <c r="G88" s="98"/>
      <c r="H88" s="126"/>
      <c r="I88" s="98"/>
      <c r="J88" s="126"/>
      <c r="K88" s="126"/>
      <c r="L88" s="126"/>
      <c r="M88" s="126"/>
    </row>
    <row r="89" spans="1:13" ht="16.5" customHeight="1">
      <c r="A89" s="106"/>
      <c r="B89" s="106"/>
      <c r="C89" s="106"/>
      <c r="D89" s="106"/>
      <c r="E89" s="107"/>
      <c r="F89" s="106"/>
      <c r="G89" s="126"/>
      <c r="H89" s="126"/>
      <c r="I89" s="126"/>
      <c r="J89" s="126"/>
      <c r="K89" s="126"/>
      <c r="L89" s="126"/>
      <c r="M89" s="126"/>
    </row>
    <row r="90" spans="1:13" ht="16.5" customHeight="1">
      <c r="A90" s="106"/>
      <c r="B90" s="106"/>
      <c r="C90" s="106"/>
      <c r="D90" s="106"/>
      <c r="E90" s="107"/>
      <c r="F90" s="106"/>
      <c r="G90" s="126"/>
      <c r="H90" s="126"/>
      <c r="I90" s="126"/>
      <c r="J90" s="126"/>
      <c r="K90" s="126"/>
      <c r="L90" s="126"/>
      <c r="M90" s="126"/>
    </row>
    <row r="91" spans="1:13" ht="16.5" customHeight="1">
      <c r="A91" s="106"/>
      <c r="B91" s="106"/>
      <c r="C91" s="106"/>
      <c r="D91" s="106"/>
      <c r="E91" s="107"/>
      <c r="F91" s="106"/>
      <c r="G91" s="126"/>
      <c r="H91" s="126"/>
      <c r="I91" s="126"/>
      <c r="J91" s="126"/>
      <c r="K91" s="126"/>
      <c r="L91" s="126"/>
      <c r="M91" s="126"/>
    </row>
    <row r="92" spans="1:13" ht="16.5" customHeight="1">
      <c r="A92" s="106"/>
      <c r="B92" s="106"/>
      <c r="C92" s="106"/>
      <c r="D92" s="106"/>
      <c r="E92" s="107"/>
      <c r="F92" s="106"/>
      <c r="G92" s="126"/>
      <c r="H92" s="126"/>
      <c r="I92" s="126"/>
      <c r="J92" s="126"/>
      <c r="K92" s="126"/>
      <c r="L92" s="126"/>
      <c r="M92" s="126"/>
    </row>
    <row r="93" spans="1:13" ht="16.5" customHeight="1">
      <c r="A93" s="106"/>
      <c r="B93" s="106"/>
      <c r="C93" s="106"/>
      <c r="D93" s="106"/>
      <c r="E93" s="107"/>
      <c r="F93" s="106"/>
      <c r="G93" s="126"/>
      <c r="H93" s="126"/>
      <c r="I93" s="126"/>
      <c r="J93" s="126"/>
      <c r="K93" s="126"/>
      <c r="L93" s="126"/>
      <c r="M93" s="126"/>
    </row>
    <row r="94" spans="1:13" ht="16.5" customHeight="1">
      <c r="A94" s="106"/>
      <c r="B94" s="106"/>
      <c r="C94" s="106"/>
      <c r="D94" s="106"/>
      <c r="E94" s="107"/>
      <c r="F94" s="106"/>
      <c r="G94" s="126"/>
      <c r="H94" s="126"/>
      <c r="I94" s="126"/>
      <c r="J94" s="126"/>
      <c r="K94" s="126"/>
      <c r="L94" s="126"/>
      <c r="M94" s="126"/>
    </row>
    <row r="95" spans="1:13" ht="16.5" customHeight="1">
      <c r="A95" s="106"/>
      <c r="B95" s="106"/>
      <c r="C95" s="106"/>
      <c r="D95" s="106"/>
      <c r="E95" s="107"/>
      <c r="F95" s="106"/>
      <c r="G95" s="126"/>
      <c r="H95" s="126"/>
      <c r="I95" s="126"/>
      <c r="J95" s="126"/>
      <c r="K95" s="126"/>
      <c r="L95" s="126"/>
      <c r="M95" s="126"/>
    </row>
    <row r="96" spans="1:13" ht="16.5" customHeight="1">
      <c r="A96" s="106"/>
      <c r="B96" s="106"/>
      <c r="C96" s="106"/>
      <c r="D96" s="106"/>
      <c r="E96" s="107"/>
      <c r="F96" s="106"/>
      <c r="G96" s="126"/>
      <c r="H96" s="126"/>
      <c r="I96" s="126"/>
      <c r="J96" s="126"/>
      <c r="K96" s="126"/>
      <c r="L96" s="126"/>
      <c r="M96" s="126"/>
    </row>
    <row r="97" spans="1:13" ht="16.5" customHeight="1">
      <c r="A97" s="106"/>
      <c r="B97" s="106"/>
      <c r="C97" s="106"/>
      <c r="D97" s="106"/>
      <c r="E97" s="107"/>
      <c r="F97" s="106"/>
      <c r="G97" s="126"/>
      <c r="H97" s="126"/>
      <c r="I97" s="126"/>
      <c r="J97" s="126"/>
      <c r="K97" s="126"/>
      <c r="L97" s="126"/>
      <c r="M97" s="126"/>
    </row>
    <row r="98" spans="1:13" ht="16.5" customHeight="1">
      <c r="A98" s="106"/>
      <c r="B98" s="106"/>
      <c r="C98" s="106"/>
      <c r="D98" s="106"/>
      <c r="E98" s="107"/>
      <c r="F98" s="106"/>
      <c r="G98" s="126"/>
      <c r="H98" s="126"/>
      <c r="I98" s="126"/>
      <c r="J98" s="126"/>
      <c r="K98" s="126"/>
      <c r="L98" s="126"/>
      <c r="M98" s="126"/>
    </row>
    <row r="99" spans="1:13" ht="16.5" customHeight="1">
      <c r="A99" s="106"/>
      <c r="B99" s="106"/>
      <c r="C99" s="106"/>
      <c r="D99" s="106"/>
      <c r="E99" s="107"/>
      <c r="F99" s="106"/>
      <c r="G99" s="126"/>
      <c r="H99" s="126"/>
      <c r="I99" s="126"/>
      <c r="J99" s="126"/>
      <c r="K99" s="126"/>
      <c r="L99" s="126"/>
      <c r="M99" s="126"/>
    </row>
    <row r="100" spans="1:13" ht="16.5" customHeight="1">
      <c r="A100" s="106"/>
      <c r="B100" s="106"/>
      <c r="C100" s="106"/>
      <c r="D100" s="106"/>
      <c r="E100" s="107"/>
      <c r="F100" s="106"/>
      <c r="G100" s="126"/>
      <c r="H100" s="126"/>
      <c r="I100" s="126"/>
      <c r="J100" s="126"/>
      <c r="K100" s="126"/>
      <c r="L100" s="126"/>
      <c r="M100" s="126"/>
    </row>
    <row r="101" spans="1:13" ht="16.5" customHeight="1">
      <c r="A101" s="106"/>
      <c r="B101" s="106"/>
      <c r="C101" s="106"/>
      <c r="D101" s="106"/>
      <c r="E101" s="107"/>
      <c r="F101" s="106"/>
      <c r="G101" s="126"/>
      <c r="H101" s="126"/>
      <c r="I101" s="126"/>
      <c r="J101" s="126"/>
      <c r="K101" s="126"/>
      <c r="L101" s="126"/>
      <c r="M101" s="126"/>
    </row>
    <row r="102" spans="1:13" ht="21" customHeight="1">
      <c r="A102" s="106"/>
      <c r="B102" s="106"/>
      <c r="C102" s="106"/>
      <c r="D102" s="106"/>
      <c r="E102" s="107"/>
      <c r="F102" s="106"/>
      <c r="G102" s="126"/>
      <c r="H102" s="126"/>
      <c r="I102" s="126"/>
      <c r="J102" s="126"/>
      <c r="K102" s="126"/>
      <c r="L102" s="126"/>
      <c r="M102" s="126"/>
    </row>
    <row r="103" spans="1:13" ht="21" customHeight="1">
      <c r="A103" s="106"/>
      <c r="B103" s="106"/>
      <c r="C103" s="106"/>
      <c r="D103" s="106"/>
      <c r="E103" s="107"/>
      <c r="F103" s="106"/>
      <c r="G103" s="126"/>
      <c r="H103" s="126"/>
      <c r="I103" s="126"/>
      <c r="J103" s="126"/>
      <c r="K103" s="126"/>
      <c r="L103" s="126"/>
      <c r="M103" s="126"/>
    </row>
    <row r="104" spans="1:13" ht="17.25" customHeight="1">
      <c r="A104" s="106"/>
      <c r="B104" s="106"/>
      <c r="C104" s="106"/>
      <c r="D104" s="106"/>
      <c r="E104" s="107"/>
      <c r="F104" s="106"/>
      <c r="G104" s="126"/>
      <c r="H104" s="126"/>
      <c r="I104" s="126"/>
      <c r="J104" s="126"/>
      <c r="K104" s="126"/>
      <c r="L104" s="126"/>
      <c r="M104" s="126"/>
    </row>
    <row r="105" spans="1:13" ht="22.15" customHeight="1">
      <c r="A105" s="102" t="str">
        <f>'EN5-7'!A48</f>
        <v>The accompanying notes are an integral part of these consolidated and company financial statements.</v>
      </c>
      <c r="B105" s="102"/>
      <c r="C105" s="102"/>
      <c r="D105" s="102"/>
      <c r="E105" s="102"/>
      <c r="F105" s="102"/>
      <c r="G105" s="104"/>
      <c r="H105" s="104"/>
      <c r="I105" s="104"/>
      <c r="J105" s="104"/>
      <c r="K105" s="104"/>
      <c r="L105" s="104"/>
      <c r="M105" s="104"/>
    </row>
    <row r="106" spans="1:13" ht="16.5" customHeight="1">
      <c r="E106" s="99"/>
    </row>
    <row r="107" spans="1:13" ht="16.5" customHeight="1">
      <c r="E107" s="99"/>
    </row>
    <row r="108" spans="1:13" ht="16.5" customHeight="1">
      <c r="E108" s="99"/>
    </row>
    <row r="109" spans="1:13" ht="16.5" customHeight="1">
      <c r="E109" s="99"/>
    </row>
    <row r="110" spans="1:13" ht="16.5" customHeight="1">
      <c r="E110" s="99"/>
    </row>
    <row r="111" spans="1:13" ht="16.5" customHeight="1">
      <c r="E111" s="99"/>
    </row>
    <row r="112" spans="1:13" ht="16.5" customHeight="1">
      <c r="E112" s="99"/>
    </row>
    <row r="113" spans="5:5" ht="16.5" customHeight="1">
      <c r="E113" s="99"/>
    </row>
    <row r="114" spans="5:5" ht="16.5" customHeight="1">
      <c r="E114" s="99"/>
    </row>
    <row r="115" spans="5:5" ht="16.5" customHeight="1">
      <c r="E115" s="99"/>
    </row>
    <row r="116" spans="5:5" ht="16.5" customHeight="1">
      <c r="E116" s="99"/>
    </row>
    <row r="117" spans="5:5" ht="16.5" customHeight="1">
      <c r="E117" s="99"/>
    </row>
    <row r="118" spans="5:5" ht="16.5" customHeight="1">
      <c r="E118" s="99"/>
    </row>
    <row r="119" spans="5:5" ht="16.5" customHeight="1">
      <c r="E119" s="99"/>
    </row>
    <row r="120" spans="5:5" ht="16.5" customHeight="1">
      <c r="E120" s="99"/>
    </row>
    <row r="121" spans="5:5" ht="16.5" customHeight="1">
      <c r="E121" s="99"/>
    </row>
    <row r="122" spans="5:5" ht="16.5" customHeight="1">
      <c r="E122" s="99"/>
    </row>
    <row r="123" spans="5:5" ht="16.5" customHeight="1">
      <c r="E123" s="99"/>
    </row>
    <row r="124" spans="5:5" ht="16.5" customHeight="1">
      <c r="E124" s="99"/>
    </row>
    <row r="125" spans="5:5" ht="16.5" customHeight="1">
      <c r="E125" s="99"/>
    </row>
    <row r="126" spans="5:5" ht="16.5" customHeight="1">
      <c r="E126" s="99"/>
    </row>
    <row r="127" spans="5:5" ht="16.5" customHeight="1">
      <c r="E127" s="99"/>
    </row>
    <row r="128" spans="5:5" ht="16.5" customHeight="1">
      <c r="E128" s="99"/>
    </row>
    <row r="129" spans="5:5" ht="16.5" customHeight="1">
      <c r="E129" s="99"/>
    </row>
    <row r="130" spans="5:5" ht="16.5" customHeight="1">
      <c r="E130" s="99"/>
    </row>
    <row r="131" spans="5:5" ht="16.5" customHeight="1">
      <c r="E131" s="99"/>
    </row>
    <row r="132" spans="5:5" ht="16.5" customHeight="1">
      <c r="E132" s="99"/>
    </row>
    <row r="133" spans="5:5" ht="16.5" customHeight="1">
      <c r="E133" s="99"/>
    </row>
    <row r="134" spans="5:5" ht="16.5" customHeight="1">
      <c r="E134" s="99"/>
    </row>
    <row r="135" spans="5:5" ht="16.5" customHeight="1">
      <c r="E135" s="99"/>
    </row>
    <row r="136" spans="5:5" ht="16.5" customHeight="1">
      <c r="E136" s="99"/>
    </row>
    <row r="137" spans="5:5" ht="16.5" customHeight="1">
      <c r="E137" s="99"/>
    </row>
    <row r="138" spans="5:5" ht="16.5" customHeight="1">
      <c r="E138" s="99"/>
    </row>
    <row r="139" spans="5:5" ht="16.5" customHeight="1">
      <c r="E139" s="99"/>
    </row>
    <row r="140" spans="5:5" ht="16.5" customHeight="1">
      <c r="E140" s="99"/>
    </row>
    <row r="141" spans="5:5" ht="16.5" customHeight="1">
      <c r="E141" s="99"/>
    </row>
    <row r="142" spans="5:5" ht="16.5" customHeight="1">
      <c r="E142" s="99"/>
    </row>
    <row r="143" spans="5:5" ht="16.5" customHeight="1">
      <c r="E143" s="99"/>
    </row>
    <row r="144" spans="5:5" ht="16.5" customHeight="1">
      <c r="E144" s="99"/>
    </row>
    <row r="145" spans="5:5" ht="16.5" customHeight="1">
      <c r="E145" s="99"/>
    </row>
    <row r="146" spans="5:5" ht="16.5" customHeight="1">
      <c r="E146" s="99"/>
    </row>
    <row r="147" spans="5:5" ht="16.5" customHeight="1">
      <c r="E147" s="99"/>
    </row>
    <row r="148" spans="5:5" ht="16.5" customHeight="1">
      <c r="E148" s="99"/>
    </row>
    <row r="149" spans="5:5" ht="16.5" customHeight="1">
      <c r="E149" s="99"/>
    </row>
    <row r="150" spans="5:5" ht="16.5" customHeight="1">
      <c r="E150" s="99"/>
    </row>
  </sheetData>
  <mergeCells count="8">
    <mergeCell ref="G61:I61"/>
    <mergeCell ref="K61:M61"/>
    <mergeCell ref="G62:I62"/>
    <mergeCell ref="K62:M62"/>
    <mergeCell ref="G6:I6"/>
    <mergeCell ref="K6:M6"/>
    <mergeCell ref="G7:I7"/>
    <mergeCell ref="K7:M7"/>
  </mergeCells>
  <pageMargins left="0.8" right="0.5" top="0.5" bottom="0.6" header="0.49" footer="0.4"/>
  <pageSetup paperSize="9" scale="93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5" max="12" man="1"/>
  </rowBreaks>
  <ignoredErrors>
    <ignoredError sqref="G63:M63 G8:M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9"/>
  <sheetViews>
    <sheetView zoomScale="110" zoomScaleNormal="110" zoomScaleSheetLayoutView="100" workbookViewId="0">
      <selection activeCell="D7" sqref="D7"/>
    </sheetView>
  </sheetViews>
  <sheetFormatPr defaultColWidth="9.42578125" defaultRowHeight="16.5" customHeight="1"/>
  <cols>
    <col min="1" max="3" width="1.5703125" style="61" customWidth="1"/>
    <col min="4" max="4" width="30.5703125" style="61" customWidth="1"/>
    <col min="5" max="5" width="5.5703125" style="61" customWidth="1"/>
    <col min="6" max="6" width="1" style="61" customWidth="1"/>
    <col min="7" max="7" width="11.7109375" style="71" customWidth="1"/>
    <col min="8" max="8" width="0.85546875" style="71" customWidth="1"/>
    <col min="9" max="9" width="11.7109375" style="71" customWidth="1"/>
    <col min="10" max="10" width="0.85546875" style="71" customWidth="1"/>
    <col min="11" max="11" width="14.28515625" style="71" customWidth="1"/>
    <col min="12" max="12" width="0.85546875" style="71" customWidth="1"/>
    <col min="13" max="13" width="10.5703125" style="71" customWidth="1"/>
    <col min="14" max="14" width="0.85546875" style="71" customWidth="1"/>
    <col min="15" max="15" width="13.28515625" style="71" customWidth="1"/>
    <col min="16" max="16" width="0.85546875" style="71" customWidth="1"/>
    <col min="17" max="17" width="21.85546875" style="71" bestFit="1" customWidth="1"/>
    <col min="18" max="18" width="0.85546875" style="71" customWidth="1"/>
    <col min="19" max="19" width="11.7109375" style="71" customWidth="1"/>
    <col min="20" max="20" width="0.85546875" style="71" customWidth="1"/>
    <col min="21" max="21" width="9.7109375" style="71" customWidth="1"/>
    <col min="22" max="22" width="0.85546875" style="71" customWidth="1"/>
    <col min="23" max="23" width="11.7109375" style="71" customWidth="1"/>
    <col min="24" max="16384" width="9.42578125" style="61"/>
  </cols>
  <sheetData>
    <row r="1" spans="1:23" ht="16.5" customHeight="1">
      <c r="A1" s="72" t="s">
        <v>102</v>
      </c>
    </row>
    <row r="2" spans="1:23" ht="16.5" customHeight="1">
      <c r="A2" s="72" t="s">
        <v>112</v>
      </c>
    </row>
    <row r="3" spans="1:23" s="77" customFormat="1" ht="16.5" customHeight="1">
      <c r="A3" s="92" t="str">
        <f>'E8-9'!A3</f>
        <v>For the year ended 31 December 2021</v>
      </c>
      <c r="B3" s="93"/>
      <c r="C3" s="93"/>
      <c r="D3" s="93"/>
      <c r="E3" s="93"/>
      <c r="F3" s="93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</row>
    <row r="4" spans="1:23" s="77" customFormat="1" ht="15.95" customHeight="1">
      <c r="A4" s="94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</row>
    <row r="5" spans="1:23" s="77" customFormat="1" ht="15.95" customHeight="1">
      <c r="A5" s="94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</row>
    <row r="6" spans="1:23" ht="15.95" customHeight="1">
      <c r="G6" s="196" t="s">
        <v>119</v>
      </c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</row>
    <row r="7" spans="1:23" ht="15.95" customHeight="1">
      <c r="G7" s="197" t="s">
        <v>40</v>
      </c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62"/>
      <c r="U7" s="62"/>
      <c r="V7" s="62"/>
      <c r="W7" s="62"/>
    </row>
    <row r="8" spans="1:23" ht="15.95" customHeight="1">
      <c r="G8" s="197" t="s">
        <v>178</v>
      </c>
      <c r="H8" s="197"/>
      <c r="I8" s="197"/>
      <c r="J8" s="64"/>
      <c r="K8" s="61"/>
      <c r="L8" s="64"/>
      <c r="M8" s="196" t="s">
        <v>20</v>
      </c>
      <c r="N8" s="196"/>
      <c r="O8" s="196"/>
      <c r="P8" s="64"/>
      <c r="Q8" s="145" t="s">
        <v>51</v>
      </c>
      <c r="R8" s="64"/>
      <c r="S8" s="77"/>
      <c r="T8" s="64"/>
      <c r="U8" s="77"/>
      <c r="V8" s="77"/>
      <c r="W8" s="64"/>
    </row>
    <row r="9" spans="1:23" ht="15.95" customHeight="1">
      <c r="G9" s="64"/>
      <c r="H9" s="64"/>
      <c r="I9" s="64"/>
      <c r="J9" s="64"/>
      <c r="K9" s="80" t="s">
        <v>82</v>
      </c>
      <c r="L9" s="64"/>
      <c r="M9" s="64"/>
      <c r="N9" s="64"/>
      <c r="O9" s="64"/>
      <c r="P9" s="64"/>
      <c r="Q9" s="64"/>
      <c r="R9" s="64"/>
      <c r="S9" s="77"/>
      <c r="T9" s="64"/>
      <c r="U9" s="77"/>
      <c r="V9" s="77"/>
      <c r="W9" s="64"/>
    </row>
    <row r="10" spans="1:23" ht="15.95" customHeight="1">
      <c r="G10" s="65" t="s">
        <v>63</v>
      </c>
      <c r="H10" s="65"/>
      <c r="I10" s="65" t="s">
        <v>81</v>
      </c>
      <c r="J10" s="64"/>
      <c r="K10" s="81" t="s">
        <v>87</v>
      </c>
      <c r="L10" s="64"/>
      <c r="M10" s="65" t="s">
        <v>93</v>
      </c>
      <c r="N10" s="66"/>
      <c r="O10" s="65"/>
      <c r="P10" s="64"/>
      <c r="Q10" s="80"/>
      <c r="R10" s="64"/>
      <c r="S10" s="67" t="s">
        <v>28</v>
      </c>
      <c r="T10" s="64"/>
      <c r="U10" s="67" t="s">
        <v>49</v>
      </c>
      <c r="V10" s="67"/>
      <c r="W10" s="64"/>
    </row>
    <row r="11" spans="1:23" ht="15.95" customHeight="1">
      <c r="G11" s="65" t="s">
        <v>62</v>
      </c>
      <c r="H11" s="65"/>
      <c r="I11" s="65" t="s">
        <v>80</v>
      </c>
      <c r="J11" s="66"/>
      <c r="K11" s="81" t="s">
        <v>88</v>
      </c>
      <c r="L11" s="65"/>
      <c r="M11" s="65" t="s">
        <v>95</v>
      </c>
      <c r="N11" s="66"/>
      <c r="O11" s="65"/>
      <c r="P11" s="65"/>
      <c r="Q11" s="65" t="s">
        <v>132</v>
      </c>
      <c r="R11" s="61"/>
      <c r="S11" s="65" t="s">
        <v>47</v>
      </c>
      <c r="T11" s="61"/>
      <c r="U11" s="65" t="s">
        <v>50</v>
      </c>
      <c r="V11" s="65"/>
      <c r="W11" s="65"/>
    </row>
    <row r="12" spans="1:23" ht="15.95" customHeight="1">
      <c r="G12" s="65" t="s">
        <v>27</v>
      </c>
      <c r="H12" s="65"/>
      <c r="I12" s="65" t="s">
        <v>78</v>
      </c>
      <c r="J12" s="66"/>
      <c r="K12" s="81" t="s">
        <v>77</v>
      </c>
      <c r="L12" s="65"/>
      <c r="M12" s="81" t="s">
        <v>94</v>
      </c>
      <c r="N12" s="65"/>
      <c r="O12" s="81" t="s">
        <v>21</v>
      </c>
      <c r="P12" s="65"/>
      <c r="Q12" s="65" t="s">
        <v>121</v>
      </c>
      <c r="R12" s="61"/>
      <c r="S12" s="65" t="s">
        <v>48</v>
      </c>
      <c r="T12" s="61"/>
      <c r="U12" s="65" t="s">
        <v>46</v>
      </c>
      <c r="V12" s="65"/>
      <c r="W12" s="65" t="s">
        <v>45</v>
      </c>
    </row>
    <row r="13" spans="1:23" ht="15.95" customHeight="1">
      <c r="E13" s="141" t="s">
        <v>1</v>
      </c>
      <c r="G13" s="68" t="s">
        <v>2</v>
      </c>
      <c r="H13" s="67"/>
      <c r="I13" s="68" t="s">
        <v>2</v>
      </c>
      <c r="J13" s="63"/>
      <c r="K13" s="68" t="s">
        <v>2</v>
      </c>
      <c r="L13" s="67"/>
      <c r="M13" s="68" t="s">
        <v>2</v>
      </c>
      <c r="N13" s="67"/>
      <c r="O13" s="68" t="s">
        <v>2</v>
      </c>
      <c r="P13" s="67"/>
      <c r="Q13" s="68" t="s">
        <v>2</v>
      </c>
      <c r="R13" s="67"/>
      <c r="S13" s="68" t="s">
        <v>2</v>
      </c>
      <c r="T13" s="67"/>
      <c r="U13" s="68" t="s">
        <v>2</v>
      </c>
      <c r="V13" s="67"/>
      <c r="W13" s="68" t="s">
        <v>2</v>
      </c>
    </row>
    <row r="14" spans="1:23" ht="8.1" customHeight="1">
      <c r="B14" s="69"/>
      <c r="G14" s="70"/>
      <c r="H14" s="70"/>
      <c r="I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</row>
    <row r="15" spans="1:23" ht="15.95" customHeight="1">
      <c r="A15" s="72" t="s">
        <v>144</v>
      </c>
      <c r="E15" s="88"/>
      <c r="G15" s="71">
        <v>2000000000</v>
      </c>
      <c r="I15" s="71">
        <v>1248938736</v>
      </c>
      <c r="K15" s="71">
        <v>94712575</v>
      </c>
      <c r="M15" s="71">
        <v>110350000</v>
      </c>
      <c r="O15" s="71">
        <v>423052953</v>
      </c>
      <c r="Q15" s="71">
        <v>-7665932</v>
      </c>
      <c r="S15" s="71">
        <f>SUM(G15:Q15)</f>
        <v>3869388332</v>
      </c>
      <c r="U15" s="71">
        <v>-390043</v>
      </c>
      <c r="V15" s="142"/>
      <c r="W15" s="71">
        <f>SUM(S15:U15)</f>
        <v>3868998289</v>
      </c>
    </row>
    <row r="16" spans="1:23" ht="6" customHeight="1">
      <c r="A16" s="72"/>
      <c r="E16" s="88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</row>
    <row r="17" spans="1:23" ht="15.95" customHeight="1">
      <c r="A17" s="87" t="s">
        <v>195</v>
      </c>
      <c r="E17" s="143">
        <v>25</v>
      </c>
      <c r="F17" s="144"/>
      <c r="G17" s="71">
        <v>0</v>
      </c>
      <c r="I17" s="71">
        <v>0</v>
      </c>
      <c r="K17" s="71">
        <v>0</v>
      </c>
      <c r="M17" s="71">
        <v>20300000</v>
      </c>
      <c r="O17" s="71">
        <v>-20300000</v>
      </c>
      <c r="Q17" s="71">
        <v>0</v>
      </c>
      <c r="S17" s="71">
        <f>SUM(G17:Q17)</f>
        <v>0</v>
      </c>
      <c r="U17" s="71">
        <v>0</v>
      </c>
      <c r="V17" s="142"/>
      <c r="W17" s="71">
        <v>0</v>
      </c>
    </row>
    <row r="18" spans="1:23" ht="15.95" customHeight="1">
      <c r="A18" s="82" t="s">
        <v>114</v>
      </c>
      <c r="B18" s="76"/>
      <c r="E18" s="143">
        <v>26</v>
      </c>
      <c r="F18" s="144"/>
      <c r="G18" s="71">
        <v>0</v>
      </c>
      <c r="I18" s="71">
        <v>0</v>
      </c>
      <c r="K18" s="71">
        <v>0</v>
      </c>
      <c r="M18" s="71">
        <v>0</v>
      </c>
      <c r="O18" s="71">
        <v>-300000000</v>
      </c>
      <c r="Q18" s="71">
        <v>0</v>
      </c>
      <c r="S18" s="71">
        <f>SUM(G18:Q18)</f>
        <v>-300000000</v>
      </c>
      <c r="U18" s="71">
        <v>0</v>
      </c>
      <c r="V18" s="142"/>
      <c r="W18" s="71">
        <f t="shared" ref="W18:W19" si="0">SUM(U18,S18)</f>
        <v>-300000000</v>
      </c>
    </row>
    <row r="19" spans="1:23" ht="15.95" customHeight="1">
      <c r="A19" s="77" t="s">
        <v>117</v>
      </c>
      <c r="E19" s="143"/>
      <c r="F19" s="144"/>
      <c r="G19" s="74">
        <v>0</v>
      </c>
      <c r="I19" s="74">
        <v>0</v>
      </c>
      <c r="K19" s="74">
        <v>0</v>
      </c>
      <c r="M19" s="74">
        <v>0</v>
      </c>
      <c r="O19" s="74">
        <v>516769194</v>
      </c>
      <c r="Q19" s="74">
        <v>4776284</v>
      </c>
      <c r="S19" s="74">
        <f>SUM(G19:Q19)</f>
        <v>521545478</v>
      </c>
      <c r="U19" s="74">
        <v>-1731115</v>
      </c>
      <c r="V19" s="142"/>
      <c r="W19" s="74">
        <f t="shared" si="0"/>
        <v>519814363</v>
      </c>
    </row>
    <row r="20" spans="1:23" ht="6" customHeight="1">
      <c r="E20" s="88"/>
      <c r="G20" s="78"/>
      <c r="H20" s="78"/>
      <c r="I20" s="78"/>
      <c r="J20" s="70"/>
      <c r="K20" s="70"/>
      <c r="L20" s="70"/>
      <c r="M20" s="70"/>
      <c r="N20" s="70"/>
      <c r="O20" s="70"/>
      <c r="P20" s="70"/>
      <c r="Q20" s="70"/>
      <c r="R20" s="70"/>
      <c r="S20" s="75"/>
      <c r="T20" s="70"/>
      <c r="U20" s="70"/>
      <c r="V20" s="70"/>
      <c r="W20" s="70"/>
    </row>
    <row r="21" spans="1:23" ht="15.95" customHeight="1" thickBot="1">
      <c r="A21" s="72" t="s">
        <v>194</v>
      </c>
      <c r="B21" s="69"/>
      <c r="E21" s="88"/>
      <c r="G21" s="79">
        <f>SUM(G15:G19)</f>
        <v>2000000000</v>
      </c>
      <c r="H21" s="70"/>
      <c r="I21" s="79">
        <f>SUM(I15:I19)</f>
        <v>1248938736</v>
      </c>
      <c r="K21" s="79">
        <f>SUM(K15:K19)</f>
        <v>94712575</v>
      </c>
      <c r="L21" s="70"/>
      <c r="M21" s="79">
        <f>SUM(M15:M19)</f>
        <v>130650000</v>
      </c>
      <c r="N21" s="70"/>
      <c r="O21" s="79">
        <f>SUM(O15:O19)</f>
        <v>619522147</v>
      </c>
      <c r="P21" s="70"/>
      <c r="Q21" s="79">
        <f>SUM(Q15:Q19)</f>
        <v>-2889648</v>
      </c>
      <c r="R21" s="70"/>
      <c r="S21" s="79">
        <f>SUM(S15:S19)</f>
        <v>4090933810</v>
      </c>
      <c r="T21" s="70"/>
      <c r="U21" s="79">
        <f>SUM(U15:U19)</f>
        <v>-2121158</v>
      </c>
      <c r="V21" s="70"/>
      <c r="W21" s="79">
        <f>SUM(W15:W19)</f>
        <v>4088812652</v>
      </c>
    </row>
    <row r="22" spans="1:23" ht="15.6" customHeight="1" thickTop="1">
      <c r="A22" s="72"/>
      <c r="B22" s="69"/>
      <c r="G22" s="70"/>
      <c r="H22" s="70"/>
      <c r="I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</row>
    <row r="23" spans="1:23" ht="15.95" customHeight="1">
      <c r="A23" s="72" t="s">
        <v>210</v>
      </c>
      <c r="E23" s="88"/>
      <c r="G23" s="177">
        <f>G21</f>
        <v>2000000000</v>
      </c>
      <c r="H23" s="70"/>
      <c r="I23" s="177">
        <f>I21</f>
        <v>1248938736</v>
      </c>
      <c r="J23" s="70"/>
      <c r="K23" s="177">
        <f>K21</f>
        <v>94712575</v>
      </c>
      <c r="L23" s="70"/>
      <c r="M23" s="177">
        <f>M21</f>
        <v>130650000</v>
      </c>
      <c r="N23" s="70"/>
      <c r="O23" s="177">
        <f>O21</f>
        <v>619522147</v>
      </c>
      <c r="P23" s="70"/>
      <c r="Q23" s="177">
        <f>Q21</f>
        <v>-2889648</v>
      </c>
      <c r="R23" s="70"/>
      <c r="S23" s="177">
        <f>S21</f>
        <v>4090933810</v>
      </c>
      <c r="T23" s="70"/>
      <c r="U23" s="177">
        <f>U21</f>
        <v>-2121158</v>
      </c>
      <c r="V23" s="70"/>
      <c r="W23" s="177">
        <f>W21</f>
        <v>4088812652</v>
      </c>
    </row>
    <row r="24" spans="1:23" ht="6" customHeight="1">
      <c r="A24" s="72"/>
      <c r="E24" s="88"/>
      <c r="G24" s="177"/>
      <c r="H24" s="70"/>
      <c r="I24" s="177"/>
      <c r="J24" s="70"/>
      <c r="K24" s="177"/>
      <c r="L24" s="70"/>
      <c r="M24" s="177"/>
      <c r="N24" s="70"/>
      <c r="O24" s="177"/>
      <c r="P24" s="70"/>
      <c r="Q24" s="177"/>
      <c r="R24" s="70"/>
      <c r="S24" s="177"/>
      <c r="T24" s="70"/>
      <c r="U24" s="177"/>
      <c r="V24" s="70"/>
      <c r="W24" s="177"/>
    </row>
    <row r="25" spans="1:23" ht="15.95" customHeight="1">
      <c r="A25" s="73" t="s">
        <v>222</v>
      </c>
      <c r="E25" s="88"/>
      <c r="G25" s="177"/>
      <c r="H25" s="70"/>
      <c r="I25" s="177"/>
      <c r="J25" s="70"/>
      <c r="K25" s="177"/>
      <c r="L25" s="70"/>
      <c r="M25" s="177"/>
      <c r="N25" s="70"/>
      <c r="O25" s="177"/>
      <c r="P25" s="70"/>
      <c r="Q25" s="177"/>
      <c r="R25" s="70"/>
      <c r="S25" s="177"/>
      <c r="T25" s="70"/>
      <c r="U25" s="177"/>
      <c r="V25" s="70"/>
      <c r="W25" s="177"/>
    </row>
    <row r="26" spans="1:23" ht="15.95" customHeight="1">
      <c r="A26" s="87" t="s">
        <v>218</v>
      </c>
      <c r="E26" s="88"/>
      <c r="G26" s="177"/>
      <c r="H26" s="70"/>
      <c r="I26" s="177"/>
      <c r="J26" s="70"/>
      <c r="K26" s="177"/>
      <c r="L26" s="70"/>
      <c r="M26" s="177"/>
      <c r="N26" s="70"/>
      <c r="O26" s="177"/>
      <c r="P26" s="70"/>
      <c r="Q26" s="177"/>
      <c r="R26" s="70"/>
      <c r="S26" s="177"/>
      <c r="T26" s="70"/>
      <c r="U26" s="177"/>
      <c r="V26" s="70"/>
      <c r="W26" s="177"/>
    </row>
    <row r="27" spans="1:23" ht="15.95" customHeight="1">
      <c r="A27" s="87"/>
      <c r="B27" s="61" t="s">
        <v>219</v>
      </c>
      <c r="E27" s="88"/>
      <c r="G27" s="177"/>
      <c r="H27" s="70"/>
      <c r="I27" s="177"/>
      <c r="J27" s="70"/>
      <c r="K27" s="177"/>
      <c r="L27" s="70"/>
      <c r="M27" s="177"/>
      <c r="N27" s="70"/>
      <c r="O27" s="177"/>
      <c r="P27" s="70"/>
      <c r="Q27" s="177"/>
      <c r="R27" s="70"/>
      <c r="S27" s="177"/>
      <c r="T27" s="70"/>
      <c r="U27" s="177"/>
      <c r="V27" s="70"/>
      <c r="W27" s="177"/>
    </row>
    <row r="28" spans="1:23" ht="15.95" customHeight="1">
      <c r="A28" s="87"/>
      <c r="B28" s="61" t="s">
        <v>220</v>
      </c>
      <c r="E28" s="88"/>
      <c r="G28" s="177">
        <v>0</v>
      </c>
      <c r="H28" s="70"/>
      <c r="I28" s="177">
        <v>0</v>
      </c>
      <c r="J28" s="75"/>
      <c r="K28" s="177">
        <v>0</v>
      </c>
      <c r="L28" s="70"/>
      <c r="M28" s="177">
        <v>0</v>
      </c>
      <c r="N28" s="70"/>
      <c r="O28" s="177">
        <v>0</v>
      </c>
      <c r="P28" s="70"/>
      <c r="Q28" s="177">
        <v>0</v>
      </c>
      <c r="R28" s="70"/>
      <c r="S28" s="177">
        <v>0</v>
      </c>
      <c r="T28" s="70"/>
      <c r="U28" s="177">
        <v>11305800</v>
      </c>
      <c r="V28" s="70"/>
      <c r="W28" s="177">
        <f>SUM(S28:U28)</f>
        <v>11305800</v>
      </c>
    </row>
    <row r="29" spans="1:23" s="77" customFormat="1" ht="15.95" customHeight="1">
      <c r="A29" s="89" t="s">
        <v>195</v>
      </c>
      <c r="E29" s="90">
        <v>25</v>
      </c>
      <c r="G29" s="177">
        <v>0</v>
      </c>
      <c r="H29" s="70"/>
      <c r="I29" s="177">
        <v>0</v>
      </c>
      <c r="J29" s="75"/>
      <c r="K29" s="177">
        <v>0</v>
      </c>
      <c r="L29" s="75"/>
      <c r="M29" s="177">
        <v>16100000</v>
      </c>
      <c r="N29" s="75"/>
      <c r="O29" s="177">
        <v>-16100000</v>
      </c>
      <c r="P29" s="75"/>
      <c r="Q29" s="177">
        <v>0</v>
      </c>
      <c r="R29" s="75"/>
      <c r="S29" s="177">
        <f>SUM(G29:Q29)</f>
        <v>0</v>
      </c>
      <c r="T29" s="75"/>
      <c r="U29" s="177">
        <v>0</v>
      </c>
      <c r="V29" s="70"/>
      <c r="W29" s="177">
        <f>SUM(S29,U29)</f>
        <v>0</v>
      </c>
    </row>
    <row r="30" spans="1:23" ht="15.95" customHeight="1">
      <c r="A30" s="82" t="s">
        <v>114</v>
      </c>
      <c r="B30" s="76"/>
      <c r="E30" s="88">
        <v>26</v>
      </c>
      <c r="G30" s="177">
        <v>0</v>
      </c>
      <c r="H30" s="70"/>
      <c r="I30" s="177">
        <v>0</v>
      </c>
      <c r="K30" s="177">
        <v>0</v>
      </c>
      <c r="L30" s="70"/>
      <c r="M30" s="177">
        <v>0</v>
      </c>
      <c r="N30" s="70"/>
      <c r="O30" s="177">
        <v>-300000000</v>
      </c>
      <c r="P30" s="70"/>
      <c r="Q30" s="177">
        <v>0</v>
      </c>
      <c r="R30" s="70"/>
      <c r="S30" s="177">
        <f t="shared" ref="S30:S31" si="1">SUM(G30:Q30)</f>
        <v>-300000000</v>
      </c>
      <c r="T30" s="75"/>
      <c r="U30" s="177"/>
      <c r="V30" s="70"/>
      <c r="W30" s="177">
        <f>SUM(S30,U30)</f>
        <v>-300000000</v>
      </c>
    </row>
    <row r="31" spans="1:23" ht="15.95" customHeight="1">
      <c r="A31" s="77" t="s">
        <v>117</v>
      </c>
      <c r="E31" s="88"/>
      <c r="G31" s="178">
        <v>0</v>
      </c>
      <c r="H31" s="70"/>
      <c r="I31" s="178">
        <v>0</v>
      </c>
      <c r="J31" s="75"/>
      <c r="K31" s="178">
        <v>0</v>
      </c>
      <c r="L31" s="75"/>
      <c r="M31" s="178">
        <v>0</v>
      </c>
      <c r="N31" s="75"/>
      <c r="O31" s="178">
        <v>420095458</v>
      </c>
      <c r="P31" s="75"/>
      <c r="Q31" s="178">
        <v>13199310</v>
      </c>
      <c r="R31" s="75"/>
      <c r="S31" s="178">
        <f t="shared" si="1"/>
        <v>433294768</v>
      </c>
      <c r="T31" s="75"/>
      <c r="U31" s="178">
        <v>3140721</v>
      </c>
      <c r="V31" s="70"/>
      <c r="W31" s="178">
        <f>SUM(S31,U31)</f>
        <v>436435489</v>
      </c>
    </row>
    <row r="32" spans="1:23" ht="6" customHeight="1">
      <c r="E32" s="88"/>
      <c r="G32" s="179"/>
      <c r="H32" s="78"/>
      <c r="I32" s="179"/>
      <c r="J32" s="70"/>
      <c r="K32" s="177"/>
      <c r="L32" s="70"/>
      <c r="M32" s="177"/>
      <c r="N32" s="70"/>
      <c r="O32" s="177"/>
      <c r="P32" s="70"/>
      <c r="Q32" s="177"/>
      <c r="R32" s="70"/>
      <c r="S32" s="181"/>
      <c r="T32" s="70"/>
      <c r="U32" s="177"/>
      <c r="V32" s="70"/>
      <c r="W32" s="177"/>
    </row>
    <row r="33" spans="1:23" ht="15.95" customHeight="1" thickBot="1">
      <c r="A33" s="72" t="s">
        <v>211</v>
      </c>
      <c r="B33" s="69"/>
      <c r="E33" s="88"/>
      <c r="G33" s="180">
        <f>SUM(G23:G31)</f>
        <v>2000000000</v>
      </c>
      <c r="H33" s="70"/>
      <c r="I33" s="180">
        <f>SUM(I23:I31)</f>
        <v>1248938736</v>
      </c>
      <c r="K33" s="180">
        <f>SUM(K23:K31)</f>
        <v>94712575</v>
      </c>
      <c r="L33" s="70"/>
      <c r="M33" s="180">
        <f>SUM(M23:M31)</f>
        <v>146750000</v>
      </c>
      <c r="N33" s="70"/>
      <c r="O33" s="180">
        <f>SUM(O23:O31)</f>
        <v>723517605</v>
      </c>
      <c r="P33" s="70"/>
      <c r="Q33" s="180">
        <f>SUM(Q23:Q31)</f>
        <v>10309662</v>
      </c>
      <c r="R33" s="70"/>
      <c r="S33" s="180">
        <f>SUM(S23:S31)</f>
        <v>4224228578</v>
      </c>
      <c r="T33" s="70"/>
      <c r="U33" s="180">
        <f>SUM(U23:U31)</f>
        <v>12325363</v>
      </c>
      <c r="V33" s="70"/>
      <c r="W33" s="180">
        <f>SUM(W23:W31)</f>
        <v>4236553941</v>
      </c>
    </row>
    <row r="34" spans="1:23" ht="15.95" customHeight="1" thickTop="1">
      <c r="A34" s="72"/>
      <c r="B34" s="69"/>
      <c r="G34" s="70"/>
      <c r="H34" s="70"/>
      <c r="I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</row>
    <row r="35" spans="1:23" ht="15.95" customHeight="1">
      <c r="A35" s="72"/>
      <c r="B35" s="69"/>
      <c r="G35" s="70"/>
      <c r="H35" s="70"/>
      <c r="I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</row>
    <row r="36" spans="1:23" ht="15.95" customHeight="1">
      <c r="A36" s="72"/>
      <c r="B36" s="69"/>
      <c r="G36" s="70"/>
      <c r="H36" s="70"/>
      <c r="I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</row>
    <row r="37" spans="1:23" ht="18.75" customHeight="1">
      <c r="A37" s="72"/>
      <c r="B37" s="69"/>
      <c r="G37" s="70"/>
      <c r="H37" s="70"/>
      <c r="I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</row>
    <row r="38" spans="1:23" ht="15.95" customHeight="1">
      <c r="A38" s="72"/>
      <c r="B38" s="69"/>
      <c r="G38" s="70"/>
      <c r="H38" s="70"/>
      <c r="I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</row>
    <row r="39" spans="1:23" ht="22.15" customHeight="1">
      <c r="A39" s="93" t="str">
        <f>'EN5-7'!A48</f>
        <v>The accompanying notes are an integral part of these consolidated and company financial statements.</v>
      </c>
      <c r="B39" s="93"/>
      <c r="C39" s="93"/>
      <c r="D39" s="93"/>
      <c r="E39" s="93"/>
      <c r="F39" s="93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</row>
  </sheetData>
  <mergeCells count="4">
    <mergeCell ref="G6:W6"/>
    <mergeCell ref="G7:S7"/>
    <mergeCell ref="M8:O8"/>
    <mergeCell ref="G8:I8"/>
  </mergeCells>
  <pageMargins left="0.4" right="0.4" top="0.5" bottom="0.6" header="0.49" footer="0.4"/>
  <pageSetup paperSize="9" scale="90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0"/>
  <sheetViews>
    <sheetView zoomScaleNormal="100" zoomScaleSheetLayoutView="100" workbookViewId="0">
      <selection activeCell="R17" sqref="R17"/>
    </sheetView>
  </sheetViews>
  <sheetFormatPr defaultColWidth="9.42578125" defaultRowHeight="16.5" customHeight="1"/>
  <cols>
    <col min="1" max="3" width="1.5703125" style="24" customWidth="1"/>
    <col min="4" max="4" width="38.5703125" style="24" customWidth="1"/>
    <col min="5" max="5" width="6" style="140" customWidth="1"/>
    <col min="6" max="6" width="1.42578125" style="30" customWidth="1"/>
    <col min="7" max="7" width="16.85546875" style="30" customWidth="1"/>
    <col min="8" max="8" width="1.42578125" style="30" customWidth="1"/>
    <col min="9" max="9" width="15.42578125" style="30" customWidth="1"/>
    <col min="10" max="10" width="1.42578125" style="30" customWidth="1"/>
    <col min="11" max="11" width="16.5703125" style="30" customWidth="1"/>
    <col min="12" max="12" width="1.42578125" style="30" customWidth="1"/>
    <col min="13" max="13" width="16.42578125" style="30" customWidth="1"/>
    <col min="14" max="14" width="1.42578125" style="30" customWidth="1"/>
    <col min="15" max="15" width="15.5703125" style="30" customWidth="1"/>
    <col min="16" max="16384" width="9.42578125" style="24"/>
  </cols>
  <sheetData>
    <row r="1" spans="1:15" ht="16.5" customHeight="1">
      <c r="A1" s="28" t="s">
        <v>102</v>
      </c>
    </row>
    <row r="2" spans="1:15" ht="16.5" customHeight="1">
      <c r="A2" s="28" t="s">
        <v>113</v>
      </c>
    </row>
    <row r="3" spans="1:15" s="25" customFormat="1" ht="16.5" customHeight="1">
      <c r="A3" s="2" t="str">
        <f>'E10'!A3</f>
        <v>For the year ended 31 December 2021</v>
      </c>
      <c r="B3" s="21"/>
      <c r="C3" s="21"/>
      <c r="D3" s="21"/>
      <c r="E3" s="12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s="25" customFormat="1" ht="16.5" customHeight="1">
      <c r="A4" s="22"/>
      <c r="E4" s="5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s="25" customFormat="1" ht="16.5" customHeight="1">
      <c r="A5" s="22"/>
      <c r="E5" s="5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ht="16.5" customHeight="1">
      <c r="F6" s="24"/>
      <c r="G6" s="192" t="s">
        <v>120</v>
      </c>
      <c r="H6" s="192"/>
      <c r="I6" s="192"/>
      <c r="J6" s="192"/>
      <c r="K6" s="192"/>
      <c r="L6" s="192"/>
      <c r="M6" s="192"/>
      <c r="N6" s="192"/>
      <c r="O6" s="192"/>
    </row>
    <row r="7" spans="1:15" ht="16.5" customHeight="1">
      <c r="F7" s="42"/>
      <c r="G7" s="198" t="s">
        <v>178</v>
      </c>
      <c r="H7" s="198"/>
      <c r="I7" s="198"/>
      <c r="J7" s="42"/>
      <c r="K7" s="198" t="s">
        <v>20</v>
      </c>
      <c r="L7" s="198"/>
      <c r="M7" s="198"/>
      <c r="N7" s="42"/>
    </row>
    <row r="8" spans="1:15" ht="16.5" customHeight="1">
      <c r="F8" s="42"/>
      <c r="G8" s="17" t="s">
        <v>42</v>
      </c>
      <c r="H8" s="42"/>
      <c r="I8" s="43" t="s">
        <v>89</v>
      </c>
      <c r="J8" s="42"/>
      <c r="K8" s="17" t="s">
        <v>91</v>
      </c>
      <c r="L8" s="42"/>
      <c r="M8" s="17"/>
      <c r="N8" s="42"/>
      <c r="O8" s="17"/>
    </row>
    <row r="9" spans="1:15" ht="16.5" customHeight="1">
      <c r="F9" s="42"/>
      <c r="G9" s="17" t="s">
        <v>27</v>
      </c>
      <c r="H9" s="42"/>
      <c r="I9" s="43" t="s">
        <v>78</v>
      </c>
      <c r="J9" s="42"/>
      <c r="K9" s="17" t="s">
        <v>92</v>
      </c>
      <c r="L9" s="42"/>
      <c r="M9" s="17" t="s">
        <v>21</v>
      </c>
      <c r="N9" s="42"/>
      <c r="O9" s="17" t="s">
        <v>28</v>
      </c>
    </row>
    <row r="10" spans="1:15" ht="16.5" customHeight="1">
      <c r="E10" s="139" t="s">
        <v>1</v>
      </c>
      <c r="F10" s="44"/>
      <c r="G10" s="32" t="s">
        <v>2</v>
      </c>
      <c r="H10" s="44"/>
      <c r="I10" s="32" t="s">
        <v>2</v>
      </c>
      <c r="J10" s="44"/>
      <c r="K10" s="32" t="s">
        <v>2</v>
      </c>
      <c r="L10" s="44"/>
      <c r="M10" s="32" t="s">
        <v>2</v>
      </c>
      <c r="N10" s="44"/>
      <c r="O10" s="32" t="s">
        <v>2</v>
      </c>
    </row>
    <row r="11" spans="1:15" ht="6" customHeight="1">
      <c r="B11" s="35"/>
      <c r="G11" s="10"/>
      <c r="I11" s="10"/>
      <c r="K11" s="10"/>
      <c r="M11" s="10"/>
      <c r="O11" s="10"/>
    </row>
    <row r="12" spans="1:15" ht="16.5" customHeight="1">
      <c r="A12" s="28" t="s">
        <v>144</v>
      </c>
      <c r="F12" s="10"/>
      <c r="G12" s="10">
        <v>2000000000</v>
      </c>
      <c r="H12" s="10"/>
      <c r="I12" s="10">
        <v>1248938736</v>
      </c>
      <c r="J12" s="10"/>
      <c r="K12" s="10">
        <v>110350000</v>
      </c>
      <c r="L12" s="10"/>
      <c r="M12" s="10">
        <v>349388589</v>
      </c>
      <c r="N12" s="10"/>
      <c r="O12" s="10">
        <f>SUM(G12:M12)</f>
        <v>3708677325</v>
      </c>
    </row>
    <row r="13" spans="1:15" ht="16.5" customHeight="1">
      <c r="A13" s="24" t="s">
        <v>196</v>
      </c>
      <c r="E13" s="140">
        <v>25</v>
      </c>
      <c r="F13" s="10"/>
      <c r="G13" s="10">
        <v>0</v>
      </c>
      <c r="H13" s="10"/>
      <c r="I13" s="10">
        <v>0</v>
      </c>
      <c r="J13" s="10"/>
      <c r="K13" s="10">
        <v>20300000</v>
      </c>
      <c r="L13" s="10"/>
      <c r="M13" s="10">
        <v>-20300000</v>
      </c>
      <c r="N13" s="10"/>
      <c r="O13" s="10">
        <f t="shared" ref="O13:O14" si="0">SUM(G13:M13)</f>
        <v>0</v>
      </c>
    </row>
    <row r="14" spans="1:15" ht="16.5" customHeight="1">
      <c r="A14" s="24" t="s">
        <v>114</v>
      </c>
      <c r="E14" s="140">
        <v>26</v>
      </c>
      <c r="F14" s="10"/>
      <c r="G14" s="10">
        <v>0</v>
      </c>
      <c r="H14" s="10"/>
      <c r="I14" s="10">
        <v>0</v>
      </c>
      <c r="J14" s="10"/>
      <c r="K14" s="10">
        <v>0</v>
      </c>
      <c r="L14" s="10"/>
      <c r="M14" s="10">
        <v>-300000000</v>
      </c>
      <c r="N14" s="10"/>
      <c r="O14" s="10">
        <f t="shared" si="0"/>
        <v>-300000000</v>
      </c>
    </row>
    <row r="15" spans="1:15" ht="16.5" customHeight="1">
      <c r="A15" s="24" t="s">
        <v>117</v>
      </c>
      <c r="F15" s="13"/>
      <c r="G15" s="15">
        <v>0</v>
      </c>
      <c r="H15" s="13"/>
      <c r="I15" s="15">
        <v>0</v>
      </c>
      <c r="J15" s="13"/>
      <c r="K15" s="15">
        <v>0</v>
      </c>
      <c r="L15" s="13"/>
      <c r="M15" s="15">
        <v>405626425</v>
      </c>
      <c r="N15" s="10"/>
      <c r="O15" s="15">
        <f>SUM(G15:M15)</f>
        <v>405626425</v>
      </c>
    </row>
    <row r="16" spans="1:15" ht="6" customHeight="1">
      <c r="F16" s="10"/>
      <c r="G16" s="45"/>
      <c r="H16" s="10"/>
      <c r="I16" s="10"/>
      <c r="J16" s="10"/>
      <c r="K16" s="10"/>
      <c r="L16" s="10"/>
      <c r="M16" s="10"/>
      <c r="N16" s="10"/>
      <c r="O16" s="10"/>
    </row>
    <row r="17" spans="1:15" ht="16.5" customHeight="1" thickBot="1">
      <c r="A17" s="28" t="s">
        <v>194</v>
      </c>
      <c r="B17" s="35"/>
      <c r="G17" s="38">
        <f>SUM(G12:G15)</f>
        <v>2000000000</v>
      </c>
      <c r="I17" s="38">
        <f>SUM(I12:I15)</f>
        <v>1248938736</v>
      </c>
      <c r="K17" s="38">
        <f>SUM(K12:K15)</f>
        <v>130650000</v>
      </c>
      <c r="M17" s="38">
        <f>SUM(M12:M15)</f>
        <v>434715014</v>
      </c>
      <c r="O17" s="38">
        <f>SUM(O12:O15)</f>
        <v>3814303750</v>
      </c>
    </row>
    <row r="18" spans="1:15" ht="16.5" customHeight="1" thickTop="1">
      <c r="A18" s="28"/>
      <c r="B18" s="35"/>
      <c r="G18" s="10"/>
      <c r="I18" s="10"/>
      <c r="K18" s="10"/>
      <c r="M18" s="10"/>
      <c r="O18" s="10"/>
    </row>
    <row r="19" spans="1:15" ht="16.5" customHeight="1">
      <c r="A19" s="28" t="s">
        <v>210</v>
      </c>
      <c r="F19" s="10"/>
      <c r="G19" s="155">
        <f>G17</f>
        <v>2000000000</v>
      </c>
      <c r="I19" s="155">
        <f>I17</f>
        <v>1248938736</v>
      </c>
      <c r="J19" s="10"/>
      <c r="K19" s="155">
        <f>K17</f>
        <v>130650000</v>
      </c>
      <c r="L19" s="10"/>
      <c r="M19" s="155">
        <f>M17</f>
        <v>434715014</v>
      </c>
      <c r="N19" s="10"/>
      <c r="O19" s="155">
        <f>O17</f>
        <v>3814303750</v>
      </c>
    </row>
    <row r="20" spans="1:15" ht="16.5" customHeight="1">
      <c r="A20" s="24" t="s">
        <v>196</v>
      </c>
      <c r="E20" s="140">
        <v>25</v>
      </c>
      <c r="F20" s="10"/>
      <c r="G20" s="155">
        <v>0</v>
      </c>
      <c r="I20" s="155">
        <v>0</v>
      </c>
      <c r="J20" s="10"/>
      <c r="K20" s="155">
        <v>16100000</v>
      </c>
      <c r="L20" s="10"/>
      <c r="M20" s="155">
        <f>-K20</f>
        <v>-16100000</v>
      </c>
      <c r="N20" s="10"/>
      <c r="O20" s="155">
        <f t="shared" ref="O20" si="1">SUM(G20:M20)</f>
        <v>0</v>
      </c>
    </row>
    <row r="21" spans="1:15" ht="16.5" customHeight="1">
      <c r="A21" s="24" t="s">
        <v>114</v>
      </c>
      <c r="E21" s="140">
        <v>26</v>
      </c>
      <c r="F21" s="10"/>
      <c r="G21" s="155">
        <v>0</v>
      </c>
      <c r="I21" s="155">
        <v>0</v>
      </c>
      <c r="J21" s="10"/>
      <c r="K21" s="155">
        <v>0</v>
      </c>
      <c r="L21" s="10"/>
      <c r="M21" s="155">
        <v>-300000000</v>
      </c>
      <c r="N21" s="10"/>
      <c r="O21" s="155">
        <f t="shared" ref="O21" si="2">SUM(G21:M21)</f>
        <v>-300000000</v>
      </c>
    </row>
    <row r="22" spans="1:15" ht="16.5" customHeight="1">
      <c r="A22" s="24" t="s">
        <v>117</v>
      </c>
      <c r="F22" s="13"/>
      <c r="G22" s="150">
        <v>0</v>
      </c>
      <c r="I22" s="150">
        <v>0</v>
      </c>
      <c r="J22" s="13"/>
      <c r="K22" s="150">
        <v>0</v>
      </c>
      <c r="L22" s="13"/>
      <c r="M22" s="150">
        <f>'E8-9'!K67</f>
        <v>320339139</v>
      </c>
      <c r="N22" s="13"/>
      <c r="O22" s="150">
        <f>SUM(G22:M22)</f>
        <v>320339139</v>
      </c>
    </row>
    <row r="23" spans="1:15" ht="6" customHeight="1">
      <c r="F23" s="10"/>
      <c r="G23" s="182"/>
      <c r="I23" s="155"/>
      <c r="J23" s="10"/>
      <c r="K23" s="155"/>
      <c r="L23" s="10"/>
      <c r="M23" s="155"/>
      <c r="N23" s="10"/>
      <c r="O23" s="155"/>
    </row>
    <row r="24" spans="1:15" ht="16.5" customHeight="1" thickBot="1">
      <c r="A24" s="28" t="s">
        <v>211</v>
      </c>
      <c r="B24" s="35"/>
      <c r="G24" s="156">
        <f>SUM(G19:G22)</f>
        <v>2000000000</v>
      </c>
      <c r="I24" s="156">
        <f>SUM(I19:I22)</f>
        <v>1248938736</v>
      </c>
      <c r="K24" s="156">
        <f>SUM(K19:K22)</f>
        <v>146750000</v>
      </c>
      <c r="M24" s="156">
        <f>SUM(M19:M22)</f>
        <v>438954153</v>
      </c>
      <c r="O24" s="156">
        <f>SUM(O19:O22)</f>
        <v>3834642889</v>
      </c>
    </row>
    <row r="25" spans="1:15" ht="16.5" customHeight="1" thickTop="1">
      <c r="A25" s="28"/>
      <c r="B25" s="35"/>
      <c r="G25" s="10"/>
      <c r="I25" s="10"/>
      <c r="K25" s="10"/>
      <c r="M25" s="10"/>
    </row>
    <row r="26" spans="1:15" ht="16.5" customHeight="1">
      <c r="A26" s="28"/>
      <c r="B26" s="35"/>
      <c r="G26" s="10"/>
      <c r="I26" s="10"/>
      <c r="K26" s="10"/>
      <c r="M26" s="10"/>
    </row>
    <row r="27" spans="1:15" ht="16.5" customHeight="1">
      <c r="A27" s="28"/>
      <c r="B27" s="35"/>
      <c r="G27" s="10"/>
      <c r="I27" s="10"/>
      <c r="K27" s="10"/>
      <c r="M27" s="10"/>
    </row>
    <row r="28" spans="1:15" ht="16.5" customHeight="1">
      <c r="A28" s="28"/>
      <c r="B28" s="35"/>
      <c r="G28" s="10"/>
      <c r="I28" s="10"/>
      <c r="K28" s="10"/>
      <c r="M28" s="10"/>
    </row>
    <row r="29" spans="1:15" ht="16.5" customHeight="1">
      <c r="A29" s="28"/>
      <c r="B29" s="35"/>
      <c r="G29" s="10"/>
      <c r="I29" s="10"/>
      <c r="K29" s="10"/>
      <c r="M29" s="10"/>
    </row>
    <row r="30" spans="1:15" ht="16.5" customHeight="1">
      <c r="A30" s="28"/>
      <c r="B30" s="35"/>
      <c r="E30" s="146"/>
      <c r="G30" s="10"/>
      <c r="I30" s="10"/>
      <c r="K30" s="10"/>
      <c r="M30" s="10"/>
    </row>
    <row r="31" spans="1:15" ht="16.5" customHeight="1">
      <c r="A31" s="28"/>
      <c r="B31" s="35"/>
      <c r="G31" s="10"/>
      <c r="I31" s="10"/>
      <c r="K31" s="10"/>
      <c r="M31" s="10"/>
    </row>
    <row r="32" spans="1:15" ht="16.5" customHeight="1">
      <c r="A32" s="28"/>
      <c r="B32" s="35"/>
      <c r="G32" s="10"/>
      <c r="I32" s="10"/>
      <c r="K32" s="10"/>
      <c r="M32" s="10"/>
    </row>
    <row r="33" spans="1:15" ht="10.5" customHeight="1">
      <c r="A33" s="28"/>
      <c r="B33" s="35"/>
      <c r="G33" s="10"/>
      <c r="I33" s="10"/>
      <c r="K33" s="10"/>
      <c r="M33" s="10"/>
    </row>
    <row r="34" spans="1:15" ht="21.95" customHeight="1">
      <c r="A34" s="21" t="str">
        <f>'EN5-7'!A48</f>
        <v>The accompanying notes are an integral part of these consolidated and company financial statements.</v>
      </c>
      <c r="B34" s="21"/>
      <c r="C34" s="21"/>
      <c r="D34" s="21"/>
      <c r="E34" s="12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6" spans="1:15" ht="16.5" customHeight="1">
      <c r="O36" s="24"/>
    </row>
    <row r="37" spans="1:15" ht="16.5" customHeight="1">
      <c r="O37" s="24"/>
    </row>
    <row r="38" spans="1:15" ht="16.5" customHeight="1">
      <c r="O38" s="24"/>
    </row>
    <row r="39" spans="1:15" ht="16.5" customHeight="1">
      <c r="O39" s="24"/>
    </row>
    <row r="40" spans="1:15" ht="16.5" customHeight="1">
      <c r="O40" s="24"/>
    </row>
  </sheetData>
  <mergeCells count="3">
    <mergeCell ref="G6:O6"/>
    <mergeCell ref="K7:M7"/>
    <mergeCell ref="G7:I7"/>
  </mergeCells>
  <pageMargins left="0.8" right="0.8" top="0.5" bottom="0.6" header="0.49" footer="0.4"/>
  <pageSetup paperSize="9" firstPageNumber="11" fitToWidth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64"/>
  <sheetViews>
    <sheetView topLeftCell="A134" zoomScaleNormal="100" zoomScaleSheetLayoutView="150" workbookViewId="0">
      <selection activeCell="B114" sqref="B114"/>
    </sheetView>
  </sheetViews>
  <sheetFormatPr defaultColWidth="0.5703125" defaultRowHeight="16.350000000000001" customHeight="1"/>
  <cols>
    <col min="1" max="1" width="1.5703125" style="24" customWidth="1"/>
    <col min="2" max="2" width="44" style="24" customWidth="1"/>
    <col min="3" max="3" width="6.28515625" style="24" customWidth="1"/>
    <col min="4" max="4" width="0.5703125" style="24" customWidth="1"/>
    <col min="5" max="5" width="12.85546875" style="30" customWidth="1"/>
    <col min="6" max="6" width="0.5703125" style="30" customWidth="1"/>
    <col min="7" max="7" width="12.85546875" style="30" customWidth="1"/>
    <col min="8" max="8" width="0.5703125" style="30" customWidth="1"/>
    <col min="9" max="9" width="12.85546875" style="30" customWidth="1"/>
    <col min="10" max="10" width="0.5703125" style="30" customWidth="1"/>
    <col min="11" max="11" width="12.85546875" style="30" customWidth="1"/>
    <col min="12" max="108" width="9.42578125" style="24" customWidth="1"/>
    <col min="109" max="109" width="1.42578125" style="24" customWidth="1"/>
    <col min="110" max="110" width="52.5703125" style="24" customWidth="1"/>
    <col min="111" max="111" width="7" style="24" bestFit="1" customWidth="1"/>
    <col min="112" max="112" width="0.5703125" style="24" customWidth="1"/>
    <col min="113" max="113" width="10.5703125" style="24" customWidth="1"/>
    <col min="114" max="16384" width="0.5703125" style="24"/>
  </cols>
  <sheetData>
    <row r="1" spans="1:11" ht="16.350000000000001" customHeight="1">
      <c r="A1" s="16" t="s">
        <v>102</v>
      </c>
    </row>
    <row r="2" spans="1:11" ht="16.350000000000001" customHeight="1">
      <c r="A2" s="18" t="s">
        <v>115</v>
      </c>
      <c r="B2" s="19"/>
      <c r="C2" s="19"/>
    </row>
    <row r="3" spans="1:11" ht="16.350000000000001" customHeight="1">
      <c r="A3" s="20" t="str">
        <f>'E11'!A3</f>
        <v>For the year ended 31 December 2021</v>
      </c>
      <c r="B3" s="20"/>
      <c r="C3" s="20"/>
      <c r="D3" s="21"/>
      <c r="E3" s="31"/>
      <c r="F3" s="31"/>
      <c r="G3" s="31"/>
      <c r="H3" s="31"/>
      <c r="I3" s="31"/>
      <c r="J3" s="31"/>
      <c r="K3" s="31"/>
    </row>
    <row r="4" spans="1:11" ht="16.350000000000001" customHeight="1">
      <c r="A4" s="33"/>
      <c r="B4" s="33"/>
      <c r="C4" s="33"/>
      <c r="D4" s="25"/>
      <c r="E4" s="10"/>
      <c r="F4" s="10"/>
      <c r="G4" s="10"/>
      <c r="H4" s="10"/>
      <c r="I4" s="10"/>
      <c r="J4" s="10"/>
      <c r="K4" s="10"/>
    </row>
    <row r="5" spans="1:11" ht="16.350000000000001" customHeight="1">
      <c r="A5" s="33"/>
      <c r="B5" s="33"/>
      <c r="C5" s="33"/>
      <c r="D5" s="25"/>
      <c r="E5" s="10"/>
      <c r="F5" s="10"/>
      <c r="G5" s="10"/>
      <c r="H5" s="10"/>
      <c r="I5" s="10"/>
      <c r="J5" s="10"/>
      <c r="K5" s="10"/>
    </row>
    <row r="6" spans="1:11" ht="15" customHeight="1">
      <c r="A6" s="33"/>
      <c r="B6" s="33"/>
      <c r="C6" s="33"/>
      <c r="D6" s="25"/>
      <c r="E6" s="199" t="s">
        <v>39</v>
      </c>
      <c r="F6" s="199"/>
      <c r="G6" s="199"/>
      <c r="H6" s="10"/>
      <c r="I6" s="199" t="s">
        <v>56</v>
      </c>
      <c r="J6" s="199"/>
      <c r="K6" s="199"/>
    </row>
    <row r="7" spans="1:11" ht="15" customHeight="1">
      <c r="A7" s="33"/>
      <c r="B7" s="33"/>
      <c r="C7" s="33"/>
      <c r="D7" s="25"/>
      <c r="E7" s="192" t="s">
        <v>121</v>
      </c>
      <c r="F7" s="192"/>
      <c r="G7" s="192"/>
      <c r="H7" s="23"/>
      <c r="I7" s="192" t="s">
        <v>121</v>
      </c>
      <c r="J7" s="192"/>
      <c r="K7" s="192"/>
    </row>
    <row r="8" spans="1:11" ht="15" customHeight="1">
      <c r="A8" s="33"/>
      <c r="B8" s="33"/>
      <c r="C8" s="33"/>
      <c r="D8" s="25"/>
      <c r="E8" s="6" t="s">
        <v>207</v>
      </c>
      <c r="F8" s="6"/>
      <c r="G8" s="6" t="s">
        <v>137</v>
      </c>
      <c r="H8" s="28"/>
      <c r="I8" s="6" t="s">
        <v>207</v>
      </c>
      <c r="J8" s="6"/>
      <c r="K8" s="6" t="s">
        <v>137</v>
      </c>
    </row>
    <row r="9" spans="1:11" ht="15" customHeight="1">
      <c r="A9" s="46"/>
      <c r="B9" s="46"/>
      <c r="C9" s="84" t="s">
        <v>1</v>
      </c>
      <c r="D9" s="47"/>
      <c r="E9" s="32" t="s">
        <v>2</v>
      </c>
      <c r="F9" s="6"/>
      <c r="G9" s="32" t="s">
        <v>2</v>
      </c>
      <c r="H9" s="17"/>
      <c r="I9" s="32" t="s">
        <v>2</v>
      </c>
      <c r="J9" s="6"/>
      <c r="K9" s="32" t="s">
        <v>2</v>
      </c>
    </row>
    <row r="10" spans="1:11" ht="15" customHeight="1">
      <c r="A10" s="18"/>
      <c r="B10" s="3"/>
      <c r="C10" s="3"/>
      <c r="E10" s="153"/>
      <c r="I10" s="153"/>
    </row>
    <row r="11" spans="1:11" ht="15" customHeight="1">
      <c r="A11" s="18" t="s">
        <v>238</v>
      </c>
      <c r="B11" s="3"/>
      <c r="C11" s="3"/>
      <c r="E11" s="186">
        <v>597701815</v>
      </c>
      <c r="F11" s="53"/>
      <c r="G11" s="53">
        <v>694411704</v>
      </c>
      <c r="H11" s="53"/>
      <c r="I11" s="186">
        <v>388604751</v>
      </c>
      <c r="J11" s="53"/>
      <c r="K11" s="53">
        <v>491378145</v>
      </c>
    </row>
    <row r="12" spans="1:11" ht="15" customHeight="1">
      <c r="A12" s="24" t="s">
        <v>30</v>
      </c>
      <c r="B12" s="3"/>
      <c r="C12" s="3"/>
      <c r="E12" s="185"/>
      <c r="G12" s="48"/>
      <c r="I12" s="185"/>
      <c r="K12" s="48"/>
    </row>
    <row r="13" spans="1:11" ht="15" customHeight="1">
      <c r="B13" s="3" t="s">
        <v>123</v>
      </c>
      <c r="C13" s="3"/>
      <c r="E13" s="185"/>
      <c r="G13" s="48"/>
      <c r="I13" s="185"/>
      <c r="K13" s="48"/>
    </row>
    <row r="14" spans="1:11" ht="15" customHeight="1">
      <c r="B14" s="3" t="s">
        <v>122</v>
      </c>
      <c r="C14" s="49" t="s">
        <v>223</v>
      </c>
      <c r="E14" s="186" t="s">
        <v>232</v>
      </c>
      <c r="F14" s="24"/>
      <c r="G14" s="53">
        <v>0</v>
      </c>
      <c r="H14" s="24"/>
      <c r="I14" s="186">
        <v>4267813</v>
      </c>
      <c r="J14" s="24"/>
      <c r="K14" s="53">
        <v>4241786</v>
      </c>
    </row>
    <row r="15" spans="1:11" ht="15" customHeight="1">
      <c r="B15" s="24" t="s">
        <v>31</v>
      </c>
      <c r="C15" s="49" t="s">
        <v>224</v>
      </c>
      <c r="E15" s="186">
        <v>178797226</v>
      </c>
      <c r="F15" s="24"/>
      <c r="G15" s="53">
        <v>130035119</v>
      </c>
      <c r="H15" s="24"/>
      <c r="I15" s="186">
        <v>120770849</v>
      </c>
      <c r="J15" s="24"/>
      <c r="K15" s="53">
        <v>83194885</v>
      </c>
    </row>
    <row r="16" spans="1:11" ht="15" customHeight="1">
      <c r="B16" s="24" t="s">
        <v>145</v>
      </c>
      <c r="C16" s="49" t="s">
        <v>225</v>
      </c>
      <c r="E16" s="186">
        <v>26585464</v>
      </c>
      <c r="F16" s="24"/>
      <c r="G16" s="53">
        <v>27025293</v>
      </c>
      <c r="H16" s="24"/>
      <c r="I16" s="186">
        <v>14921035</v>
      </c>
      <c r="J16" s="24"/>
      <c r="K16" s="53">
        <v>15722404</v>
      </c>
    </row>
    <row r="17" spans="2:11" ht="15" customHeight="1">
      <c r="B17" s="24" t="s">
        <v>226</v>
      </c>
      <c r="C17" s="49">
        <v>10</v>
      </c>
      <c r="E17" s="186">
        <v>-15081669</v>
      </c>
      <c r="F17" s="24"/>
      <c r="G17" s="53">
        <v>0</v>
      </c>
      <c r="H17" s="24"/>
      <c r="I17" s="186">
        <v>0</v>
      </c>
      <c r="J17" s="24"/>
      <c r="K17" s="53">
        <v>0</v>
      </c>
    </row>
    <row r="18" spans="2:11" s="25" customFormat="1" ht="15" customHeight="1">
      <c r="B18" s="3" t="s">
        <v>32</v>
      </c>
      <c r="C18" s="49">
        <v>29</v>
      </c>
      <c r="D18" s="14"/>
      <c r="E18" s="186">
        <v>1523361</v>
      </c>
      <c r="F18" s="14"/>
      <c r="G18" s="53">
        <v>8600817</v>
      </c>
      <c r="H18" s="14"/>
      <c r="I18" s="186">
        <v>738244</v>
      </c>
      <c r="J18" s="14"/>
      <c r="K18" s="53">
        <v>5712732</v>
      </c>
    </row>
    <row r="19" spans="2:11" s="25" customFormat="1" ht="15" customHeight="1">
      <c r="B19" s="3" t="s">
        <v>143</v>
      </c>
      <c r="C19" s="49"/>
      <c r="D19" s="14"/>
      <c r="E19" s="186">
        <v>6457484</v>
      </c>
      <c r="F19" s="14"/>
      <c r="G19" s="53">
        <v>19719903</v>
      </c>
      <c r="H19" s="14"/>
      <c r="I19" s="186">
        <v>6329645</v>
      </c>
      <c r="J19" s="14"/>
      <c r="K19" s="53">
        <v>17197929</v>
      </c>
    </row>
    <row r="20" spans="2:11" ht="15" customHeight="1">
      <c r="B20" s="24" t="s">
        <v>230</v>
      </c>
      <c r="C20" s="49">
        <v>14</v>
      </c>
      <c r="E20" s="186">
        <v>6085427</v>
      </c>
      <c r="F20" s="24"/>
      <c r="G20" s="53">
        <v>876266</v>
      </c>
      <c r="H20" s="24"/>
      <c r="I20" s="186">
        <v>5657656</v>
      </c>
      <c r="J20" s="24"/>
      <c r="K20" s="53">
        <v>301844</v>
      </c>
    </row>
    <row r="21" spans="2:11" ht="15" customHeight="1">
      <c r="B21" s="11" t="s">
        <v>125</v>
      </c>
      <c r="C21" s="49">
        <v>14</v>
      </c>
      <c r="E21" s="186">
        <v>1253777</v>
      </c>
      <c r="F21" s="24"/>
      <c r="G21" s="53">
        <v>-5134198</v>
      </c>
      <c r="H21" s="24"/>
      <c r="I21" s="186">
        <v>-1620325</v>
      </c>
      <c r="J21" s="24"/>
      <c r="K21" s="53">
        <v>2830672</v>
      </c>
    </row>
    <row r="22" spans="2:11" ht="15" customHeight="1">
      <c r="B22" s="11" t="s">
        <v>126</v>
      </c>
      <c r="C22" s="49">
        <v>14</v>
      </c>
      <c r="E22" s="187">
        <v>0</v>
      </c>
      <c r="F22" s="24"/>
      <c r="G22" s="137">
        <v>84643</v>
      </c>
      <c r="H22" s="24"/>
      <c r="I22" s="186">
        <v>0</v>
      </c>
      <c r="J22" s="24"/>
      <c r="K22" s="53">
        <v>0</v>
      </c>
    </row>
    <row r="23" spans="2:11" ht="15" customHeight="1">
      <c r="B23" s="50" t="s">
        <v>231</v>
      </c>
      <c r="C23" s="49"/>
      <c r="E23" s="186">
        <v>-107118</v>
      </c>
      <c r="F23" s="24"/>
      <c r="G23" s="137">
        <v>-214262</v>
      </c>
      <c r="H23" s="24"/>
      <c r="I23" s="186">
        <v>-162104</v>
      </c>
      <c r="J23" s="24"/>
      <c r="K23" s="53">
        <v>-230640</v>
      </c>
    </row>
    <row r="24" spans="2:11" ht="15" customHeight="1">
      <c r="B24" s="50" t="s">
        <v>127</v>
      </c>
      <c r="C24" s="49"/>
      <c r="E24" s="186">
        <v>1125420</v>
      </c>
      <c r="G24" s="48">
        <v>156726</v>
      </c>
      <c r="I24" s="186">
        <v>525402</v>
      </c>
      <c r="K24" s="48">
        <v>67303</v>
      </c>
    </row>
    <row r="25" spans="2:11" ht="15" customHeight="1">
      <c r="B25" s="50" t="s">
        <v>175</v>
      </c>
      <c r="C25" s="49"/>
      <c r="E25" s="185">
        <v>569407</v>
      </c>
      <c r="G25" s="48">
        <v>0</v>
      </c>
      <c r="I25" s="186">
        <v>0</v>
      </c>
      <c r="K25" s="48">
        <v>0</v>
      </c>
    </row>
    <row r="26" spans="2:11" ht="15" customHeight="1">
      <c r="B26" s="24" t="s">
        <v>38</v>
      </c>
      <c r="C26" s="49" t="s">
        <v>227</v>
      </c>
      <c r="E26" s="185">
        <v>4983256</v>
      </c>
      <c r="G26" s="48">
        <v>4316017</v>
      </c>
      <c r="I26" s="185">
        <v>2584417</v>
      </c>
      <c r="K26" s="48">
        <v>2618551</v>
      </c>
    </row>
    <row r="27" spans="2:11" ht="15" customHeight="1">
      <c r="B27" s="24" t="s">
        <v>124</v>
      </c>
      <c r="C27" s="49">
        <v>17</v>
      </c>
      <c r="E27" s="185" t="s">
        <v>232</v>
      </c>
      <c r="G27" s="48">
        <v>0</v>
      </c>
      <c r="I27" s="186">
        <v>-10184630</v>
      </c>
      <c r="K27" s="30">
        <v>-10045681</v>
      </c>
    </row>
    <row r="28" spans="2:11" ht="15" customHeight="1">
      <c r="B28" s="24" t="s">
        <v>135</v>
      </c>
      <c r="C28" s="49">
        <v>17</v>
      </c>
      <c r="E28" s="185">
        <v>554400</v>
      </c>
      <c r="G28" s="48">
        <v>463680</v>
      </c>
      <c r="I28" s="186">
        <v>277200</v>
      </c>
      <c r="K28" s="48">
        <v>231840</v>
      </c>
    </row>
    <row r="29" spans="2:11" ht="15" customHeight="1">
      <c r="B29" s="24" t="s">
        <v>33</v>
      </c>
      <c r="C29" s="49"/>
      <c r="E29" s="185">
        <v>-3086009</v>
      </c>
      <c r="G29" s="48">
        <v>-3976746</v>
      </c>
      <c r="I29" s="185">
        <v>-11481004</v>
      </c>
      <c r="K29" s="48">
        <v>-17977129</v>
      </c>
    </row>
    <row r="30" spans="2:11" ht="15" customHeight="1">
      <c r="B30" s="24" t="s">
        <v>90</v>
      </c>
      <c r="C30" s="49">
        <v>28</v>
      </c>
      <c r="E30" s="185">
        <v>8861475</v>
      </c>
      <c r="G30" s="48">
        <v>7913956</v>
      </c>
      <c r="I30" s="185">
        <v>8848222</v>
      </c>
      <c r="K30" s="48">
        <v>8790794</v>
      </c>
    </row>
    <row r="31" spans="2:11" ht="15" customHeight="1">
      <c r="B31" s="3" t="s">
        <v>128</v>
      </c>
      <c r="C31" s="49"/>
      <c r="E31" s="185">
        <v>11131195</v>
      </c>
      <c r="G31" s="48">
        <v>2139808</v>
      </c>
      <c r="I31" s="185">
        <v>-12845365</v>
      </c>
      <c r="K31" s="48">
        <v>1469313</v>
      </c>
    </row>
    <row r="32" spans="2:11" ht="15" customHeight="1">
      <c r="B32" s="24" t="s">
        <v>34</v>
      </c>
      <c r="C32" s="49"/>
      <c r="E32" s="185"/>
      <c r="G32" s="48"/>
      <c r="I32" s="185"/>
      <c r="K32" s="48"/>
    </row>
    <row r="33" spans="1:11" ht="15" customHeight="1">
      <c r="B33" s="51" t="s">
        <v>157</v>
      </c>
      <c r="C33" s="3"/>
      <c r="E33" s="185">
        <v>-17401589</v>
      </c>
      <c r="G33" s="48">
        <v>-134082508</v>
      </c>
      <c r="I33" s="185">
        <v>50433882</v>
      </c>
      <c r="K33" s="48">
        <v>-136569972</v>
      </c>
    </row>
    <row r="34" spans="1:11" ht="15" customHeight="1">
      <c r="B34" s="51" t="s">
        <v>158</v>
      </c>
      <c r="C34" s="3"/>
      <c r="E34" s="185">
        <v>-242464014</v>
      </c>
      <c r="G34" s="48">
        <v>-70611178</v>
      </c>
      <c r="I34" s="185">
        <v>-175958658</v>
      </c>
      <c r="K34" s="48">
        <v>-40153094</v>
      </c>
    </row>
    <row r="35" spans="1:11" ht="15" customHeight="1">
      <c r="B35" s="91" t="s">
        <v>212</v>
      </c>
      <c r="C35" s="3"/>
      <c r="E35" s="185">
        <v>-2601397</v>
      </c>
      <c r="G35" s="48">
        <v>0</v>
      </c>
      <c r="I35" s="185">
        <v>-2601398</v>
      </c>
      <c r="K35" s="48">
        <v>0</v>
      </c>
    </row>
    <row r="36" spans="1:11" ht="15" customHeight="1">
      <c r="B36" s="24" t="s">
        <v>159</v>
      </c>
      <c r="C36" s="3"/>
      <c r="E36" s="185">
        <v>-5887251</v>
      </c>
      <c r="G36" s="48">
        <v>-5909462</v>
      </c>
      <c r="I36" s="185">
        <v>-1265333</v>
      </c>
      <c r="K36" s="48">
        <v>-369269</v>
      </c>
    </row>
    <row r="37" spans="1:11" ht="15" customHeight="1">
      <c r="B37" s="51" t="s">
        <v>160</v>
      </c>
      <c r="C37" s="3"/>
      <c r="E37" s="185">
        <v>-506994</v>
      </c>
      <c r="G37" s="48">
        <v>-2811659</v>
      </c>
      <c r="I37" s="185">
        <v>-939380</v>
      </c>
      <c r="K37" s="48">
        <v>-802316</v>
      </c>
    </row>
    <row r="38" spans="1:11" ht="15" customHeight="1">
      <c r="B38" s="51" t="s">
        <v>161</v>
      </c>
      <c r="C38" s="3"/>
      <c r="E38" s="185">
        <v>109802682</v>
      </c>
      <c r="G38" s="48">
        <v>73300326</v>
      </c>
      <c r="I38" s="185">
        <v>108922613</v>
      </c>
      <c r="K38" s="48">
        <v>52860480</v>
      </c>
    </row>
    <row r="39" spans="1:11" ht="15" customHeight="1">
      <c r="B39" s="51" t="s">
        <v>162</v>
      </c>
      <c r="C39" s="3"/>
      <c r="E39" s="188">
        <v>4288872</v>
      </c>
      <c r="G39" s="52">
        <v>-1234171</v>
      </c>
      <c r="I39" s="188">
        <v>3524737</v>
      </c>
      <c r="K39" s="52">
        <v>-2821166</v>
      </c>
    </row>
    <row r="40" spans="1:11" ht="15" customHeight="1">
      <c r="B40" s="51"/>
      <c r="C40" s="3"/>
      <c r="E40" s="147"/>
      <c r="G40" s="13"/>
      <c r="I40" s="147"/>
      <c r="K40" s="13"/>
    </row>
    <row r="41" spans="1:11" ht="15" customHeight="1">
      <c r="A41" s="24" t="s">
        <v>163</v>
      </c>
      <c r="C41" s="3"/>
      <c r="D41" s="53"/>
      <c r="E41" s="147">
        <f>SUM(E11:E39)</f>
        <v>672585220</v>
      </c>
      <c r="G41" s="13">
        <f>SUM(G11:G39)</f>
        <v>745070074</v>
      </c>
      <c r="I41" s="147">
        <f>SUM(I11:I39)</f>
        <v>499348269</v>
      </c>
      <c r="J41" s="53"/>
      <c r="K41" s="13">
        <f>SUM(K11:K39)</f>
        <v>477649411</v>
      </c>
    </row>
    <row r="42" spans="1:11" ht="15" customHeight="1">
      <c r="A42" s="24" t="s">
        <v>103</v>
      </c>
      <c r="C42" s="49">
        <v>23</v>
      </c>
      <c r="D42" s="53"/>
      <c r="E42" s="186">
        <v>-1079016</v>
      </c>
      <c r="F42" s="53"/>
      <c r="G42" s="53">
        <v>-123840</v>
      </c>
      <c r="H42" s="53"/>
      <c r="I42" s="186">
        <v>0</v>
      </c>
      <c r="J42" s="53"/>
      <c r="K42" s="53">
        <v>0</v>
      </c>
    </row>
    <row r="43" spans="1:11" s="25" customFormat="1" ht="15" customHeight="1">
      <c r="A43" s="54" t="s">
        <v>104</v>
      </c>
      <c r="B43" s="54"/>
      <c r="C43" s="24"/>
      <c r="D43" s="24"/>
      <c r="E43" s="186">
        <v>-8861475</v>
      </c>
      <c r="F43" s="24"/>
      <c r="G43" s="53">
        <v>-7913956</v>
      </c>
      <c r="H43" s="24"/>
      <c r="I43" s="186">
        <v>-8848222</v>
      </c>
      <c r="J43" s="24"/>
      <c r="K43" s="53">
        <v>-8790794</v>
      </c>
    </row>
    <row r="44" spans="1:11" s="25" customFormat="1" ht="15" customHeight="1">
      <c r="A44" s="54" t="s">
        <v>105</v>
      </c>
      <c r="B44" s="54"/>
      <c r="C44" s="24"/>
      <c r="D44" s="24"/>
      <c r="E44" s="186">
        <v>-111004245</v>
      </c>
      <c r="F44" s="24"/>
      <c r="G44" s="53">
        <v>-91659095</v>
      </c>
      <c r="H44" s="24"/>
      <c r="I44" s="186">
        <v>-89781867</v>
      </c>
      <c r="J44" s="24"/>
      <c r="K44" s="53">
        <v>-70560786</v>
      </c>
    </row>
    <row r="45" spans="1:11" s="25" customFormat="1" ht="15" customHeight="1">
      <c r="A45" s="24" t="s">
        <v>217</v>
      </c>
      <c r="B45" s="54"/>
      <c r="C45" s="140">
        <v>10</v>
      </c>
      <c r="D45" s="24"/>
      <c r="E45" s="188">
        <v>-16173339</v>
      </c>
      <c r="F45" s="24"/>
      <c r="G45" s="52">
        <v>-35655494</v>
      </c>
      <c r="H45" s="24"/>
      <c r="I45" s="188">
        <v>0</v>
      </c>
      <c r="J45" s="24"/>
      <c r="K45" s="52">
        <v>0</v>
      </c>
    </row>
    <row r="46" spans="1:11" s="25" customFormat="1" ht="15" customHeight="1">
      <c r="A46" s="54"/>
      <c r="B46" s="54"/>
      <c r="C46" s="24"/>
      <c r="D46" s="24"/>
      <c r="E46" s="147"/>
      <c r="F46" s="30"/>
      <c r="G46" s="13"/>
      <c r="H46" s="30"/>
      <c r="I46" s="147"/>
      <c r="J46" s="30"/>
      <c r="K46" s="13"/>
    </row>
    <row r="47" spans="1:11" s="25" customFormat="1" ht="15" customHeight="1">
      <c r="A47" s="24" t="s">
        <v>61</v>
      </c>
      <c r="B47" s="24"/>
      <c r="C47" s="3"/>
      <c r="D47" s="13"/>
      <c r="E47" s="150">
        <f>SUM(E41:E45)</f>
        <v>535467145</v>
      </c>
      <c r="F47" s="13"/>
      <c r="G47" s="15">
        <f>SUM(G41:G45)</f>
        <v>609717689</v>
      </c>
      <c r="H47" s="13"/>
      <c r="I47" s="150">
        <f>SUM(I41:I45)</f>
        <v>400718180</v>
      </c>
      <c r="J47" s="13"/>
      <c r="K47" s="15">
        <f>SUM(K41:K45)</f>
        <v>398297831</v>
      </c>
    </row>
    <row r="48" spans="1:11" s="25" customFormat="1" ht="15" customHeight="1">
      <c r="A48" s="24"/>
      <c r="B48" s="24"/>
      <c r="C48" s="3"/>
      <c r="D48" s="13"/>
      <c r="E48" s="13"/>
      <c r="F48" s="13"/>
      <c r="G48" s="13"/>
      <c r="H48" s="13"/>
      <c r="I48" s="13"/>
      <c r="J48" s="13"/>
      <c r="K48" s="13"/>
    </row>
    <row r="49" spans="1:11" s="25" customFormat="1" ht="15" customHeight="1">
      <c r="A49" s="24"/>
      <c r="B49" s="24"/>
      <c r="C49" s="3"/>
      <c r="D49" s="13"/>
      <c r="E49" s="136"/>
      <c r="F49" s="136"/>
      <c r="G49" s="136"/>
      <c r="H49" s="136"/>
      <c r="I49" s="136"/>
      <c r="J49" s="136"/>
      <c r="K49" s="136"/>
    </row>
    <row r="50" spans="1:11" s="25" customFormat="1" ht="15" customHeight="1">
      <c r="A50" s="24"/>
      <c r="B50" s="24"/>
      <c r="C50" s="3"/>
      <c r="D50" s="13"/>
      <c r="E50" s="136"/>
      <c r="F50" s="136"/>
      <c r="G50" s="136"/>
      <c r="H50" s="136"/>
      <c r="I50" s="136"/>
      <c r="J50" s="136"/>
      <c r="K50" s="136"/>
    </row>
    <row r="51" spans="1:11" s="25" customFormat="1" ht="15" customHeight="1">
      <c r="A51" s="24"/>
      <c r="B51" s="24"/>
      <c r="C51" s="3"/>
      <c r="D51" s="13"/>
      <c r="E51" s="136"/>
      <c r="F51" s="136"/>
      <c r="G51" s="136"/>
      <c r="H51" s="136"/>
      <c r="I51" s="136"/>
      <c r="J51" s="136"/>
      <c r="K51" s="136"/>
    </row>
    <row r="52" spans="1:11" s="25" customFormat="1" ht="15" customHeight="1">
      <c r="A52" s="24"/>
      <c r="B52" s="24"/>
      <c r="C52" s="3"/>
      <c r="D52" s="13"/>
      <c r="E52" s="136"/>
      <c r="F52" s="136"/>
      <c r="G52" s="136"/>
      <c r="H52" s="136"/>
      <c r="I52" s="136"/>
      <c r="J52" s="136"/>
      <c r="K52" s="136"/>
    </row>
    <row r="53" spans="1:11" s="25" customFormat="1" ht="16.350000000000001" customHeight="1">
      <c r="E53" s="10"/>
      <c r="F53" s="10"/>
      <c r="G53" s="10"/>
      <c r="H53" s="10"/>
      <c r="I53" s="10"/>
      <c r="J53" s="10"/>
      <c r="K53" s="10"/>
    </row>
    <row r="54" spans="1:11" ht="16.350000000000001" customHeight="1">
      <c r="A54" s="193" t="s">
        <v>10</v>
      </c>
      <c r="B54" s="193"/>
      <c r="C54" s="193"/>
      <c r="D54" s="193"/>
      <c r="E54" s="193"/>
      <c r="F54" s="193"/>
      <c r="G54" s="193"/>
      <c r="H54" s="193"/>
      <c r="I54" s="193"/>
      <c r="J54" s="193"/>
      <c r="K54" s="193"/>
    </row>
    <row r="55" spans="1:11" s="25" customFormat="1" ht="16.350000000000001" customHeight="1">
      <c r="A55" s="140"/>
      <c r="B55" s="140"/>
      <c r="C55" s="140"/>
      <c r="D55" s="140"/>
      <c r="E55" s="140"/>
      <c r="F55" s="140"/>
      <c r="G55" s="140"/>
      <c r="H55" s="140"/>
      <c r="I55" s="140"/>
      <c r="J55" s="140"/>
      <c r="K55" s="140"/>
    </row>
    <row r="56" spans="1:11" s="25" customFormat="1" ht="12" customHeight="1">
      <c r="A56" s="140"/>
      <c r="B56" s="140"/>
      <c r="C56" s="140"/>
      <c r="D56" s="140"/>
      <c r="E56" s="86"/>
      <c r="F56" s="86"/>
      <c r="G56" s="86"/>
      <c r="H56" s="86"/>
      <c r="I56" s="86"/>
      <c r="J56" s="86"/>
      <c r="K56" s="86"/>
    </row>
    <row r="57" spans="1:11" s="25" customFormat="1" ht="22.15" customHeight="1">
      <c r="A57" s="26" t="str">
        <f>'EN5-7'!A48</f>
        <v>The accompanying notes are an integral part of these consolidated and company financial statements.</v>
      </c>
      <c r="B57" s="27"/>
      <c r="C57" s="27"/>
      <c r="D57" s="21"/>
      <c r="E57" s="31"/>
      <c r="F57" s="31"/>
      <c r="G57" s="31"/>
      <c r="H57" s="31"/>
      <c r="I57" s="31"/>
      <c r="J57" s="31"/>
      <c r="K57" s="31"/>
    </row>
    <row r="58" spans="1:11" ht="16.5" customHeight="1">
      <c r="A58" s="16" t="s">
        <v>102</v>
      </c>
      <c r="B58" s="29"/>
      <c r="C58" s="29"/>
      <c r="D58" s="25"/>
      <c r="E58" s="10"/>
      <c r="F58" s="10"/>
      <c r="G58" s="10"/>
      <c r="H58" s="10"/>
      <c r="I58" s="10"/>
      <c r="J58" s="10"/>
      <c r="K58" s="10"/>
    </row>
    <row r="59" spans="1:11" ht="16.5" customHeight="1">
      <c r="A59" s="18" t="s">
        <v>64</v>
      </c>
      <c r="B59" s="29"/>
      <c r="C59" s="29"/>
      <c r="D59" s="25"/>
      <c r="E59" s="10"/>
      <c r="F59" s="10"/>
      <c r="G59" s="10"/>
      <c r="H59" s="10"/>
      <c r="I59" s="10"/>
      <c r="J59" s="10"/>
      <c r="K59" s="10"/>
    </row>
    <row r="60" spans="1:11" s="25" customFormat="1" ht="16.5" customHeight="1">
      <c r="A60" s="20" t="str">
        <f>A3</f>
        <v>For the year ended 31 December 2021</v>
      </c>
      <c r="B60" s="27"/>
      <c r="C60" s="27"/>
      <c r="D60" s="21"/>
      <c r="E60" s="31"/>
      <c r="F60" s="31"/>
      <c r="G60" s="31"/>
      <c r="H60" s="31"/>
      <c r="I60" s="31"/>
      <c r="J60" s="31"/>
      <c r="K60" s="31"/>
    </row>
    <row r="61" spans="1:11" ht="16.5" customHeight="1">
      <c r="A61" s="29"/>
      <c r="E61" s="14"/>
      <c r="F61" s="14"/>
      <c r="G61" s="14"/>
      <c r="I61" s="14"/>
      <c r="J61" s="14"/>
      <c r="K61" s="14"/>
    </row>
    <row r="62" spans="1:11" ht="16.5" customHeight="1">
      <c r="A62" s="29"/>
      <c r="E62" s="14"/>
      <c r="F62" s="14"/>
      <c r="G62" s="14"/>
      <c r="I62" s="14"/>
      <c r="J62" s="14"/>
      <c r="K62" s="14"/>
    </row>
    <row r="63" spans="1:11" s="25" customFormat="1" ht="16.5" customHeight="1">
      <c r="A63" s="33"/>
      <c r="B63" s="29"/>
      <c r="C63" s="29"/>
      <c r="E63" s="199" t="s">
        <v>39</v>
      </c>
      <c r="F63" s="199"/>
      <c r="G63" s="199"/>
      <c r="H63" s="23"/>
      <c r="I63" s="199" t="s">
        <v>56</v>
      </c>
      <c r="J63" s="199"/>
      <c r="K63" s="199"/>
    </row>
    <row r="64" spans="1:11" s="25" customFormat="1" ht="16.5" customHeight="1">
      <c r="A64" s="29"/>
      <c r="B64" s="29"/>
      <c r="C64" s="29"/>
      <c r="E64" s="192" t="s">
        <v>121</v>
      </c>
      <c r="F64" s="192"/>
      <c r="G64" s="192"/>
      <c r="H64" s="23"/>
      <c r="I64" s="192" t="s">
        <v>121</v>
      </c>
      <c r="J64" s="192"/>
      <c r="K64" s="192"/>
    </row>
    <row r="65" spans="1:11" s="25" customFormat="1" ht="16.5" customHeight="1">
      <c r="A65" s="29"/>
      <c r="B65" s="29"/>
      <c r="C65" s="33"/>
      <c r="E65" s="6" t="s">
        <v>207</v>
      </c>
      <c r="F65" s="6"/>
      <c r="G65" s="6" t="s">
        <v>137</v>
      </c>
      <c r="H65" s="28"/>
      <c r="I65" s="6" t="s">
        <v>207</v>
      </c>
      <c r="J65" s="6"/>
      <c r="K65" s="6" t="s">
        <v>137</v>
      </c>
    </row>
    <row r="66" spans="1:11" s="25" customFormat="1" ht="16.5" customHeight="1">
      <c r="A66" s="29"/>
      <c r="B66" s="29"/>
      <c r="C66" s="84" t="s">
        <v>1</v>
      </c>
      <c r="D66" s="47"/>
      <c r="E66" s="32" t="s">
        <v>2</v>
      </c>
      <c r="F66" s="6"/>
      <c r="G66" s="32" t="s">
        <v>2</v>
      </c>
      <c r="H66" s="17"/>
      <c r="I66" s="32" t="s">
        <v>2</v>
      </c>
      <c r="J66" s="6"/>
      <c r="K66" s="32" t="s">
        <v>2</v>
      </c>
    </row>
    <row r="67" spans="1:11" s="25" customFormat="1" ht="16.5" customHeight="1">
      <c r="A67" s="29"/>
      <c r="B67" s="29"/>
      <c r="C67" s="83"/>
      <c r="D67" s="47"/>
      <c r="E67" s="152"/>
      <c r="F67" s="6"/>
      <c r="G67" s="23"/>
      <c r="H67" s="17"/>
      <c r="I67" s="152"/>
      <c r="J67" s="6"/>
      <c r="K67" s="23"/>
    </row>
    <row r="68" spans="1:11" s="25" customFormat="1" ht="16.5" customHeight="1">
      <c r="A68" s="28" t="s">
        <v>35</v>
      </c>
      <c r="B68" s="18"/>
      <c r="C68" s="18"/>
      <c r="D68" s="24"/>
      <c r="E68" s="153"/>
      <c r="F68" s="30"/>
      <c r="G68" s="30"/>
      <c r="H68" s="30"/>
      <c r="I68" s="153"/>
      <c r="J68" s="30"/>
      <c r="K68" s="30"/>
    </row>
    <row r="69" spans="1:11" s="25" customFormat="1" ht="16.5" customHeight="1">
      <c r="A69" s="24" t="s">
        <v>199</v>
      </c>
      <c r="B69" s="24"/>
      <c r="C69" s="140"/>
      <c r="E69" s="185"/>
      <c r="F69" s="10"/>
      <c r="G69" s="48"/>
      <c r="H69" s="48"/>
      <c r="I69" s="185"/>
      <c r="J69" s="48"/>
      <c r="K69" s="48"/>
    </row>
    <row r="70" spans="1:11" s="25" customFormat="1" ht="16.5" customHeight="1">
      <c r="A70" s="24" t="s">
        <v>198</v>
      </c>
      <c r="B70" s="24"/>
      <c r="C70" s="140"/>
      <c r="E70" s="185">
        <v>-401000000</v>
      </c>
      <c r="F70" s="10"/>
      <c r="G70" s="48">
        <v>-500014579</v>
      </c>
      <c r="H70" s="48"/>
      <c r="I70" s="185">
        <v>-400000000</v>
      </c>
      <c r="J70" s="48"/>
      <c r="K70" s="48">
        <v>-500000000</v>
      </c>
    </row>
    <row r="71" spans="1:11" s="25" customFormat="1" ht="16.5" customHeight="1">
      <c r="A71" s="24" t="s">
        <v>197</v>
      </c>
      <c r="B71" s="24"/>
      <c r="C71" s="140"/>
      <c r="E71" s="185"/>
      <c r="F71" s="10"/>
      <c r="G71" s="48"/>
      <c r="H71" s="48"/>
      <c r="I71" s="185"/>
      <c r="J71" s="48"/>
      <c r="K71" s="48"/>
    </row>
    <row r="72" spans="1:11" s="25" customFormat="1" ht="16.5" customHeight="1">
      <c r="A72" s="24" t="s">
        <v>198</v>
      </c>
      <c r="B72" s="24"/>
      <c r="C72" s="140"/>
      <c r="E72" s="185">
        <v>400000000</v>
      </c>
      <c r="F72" s="10"/>
      <c r="G72" s="48">
        <v>106000000</v>
      </c>
      <c r="H72" s="48"/>
      <c r="I72" s="185">
        <v>400000000</v>
      </c>
      <c r="J72" s="48"/>
      <c r="K72" s="48">
        <v>100000000</v>
      </c>
    </row>
    <row r="73" spans="1:11" s="25" customFormat="1" ht="16.5" customHeight="1">
      <c r="A73" s="24" t="s">
        <v>173</v>
      </c>
      <c r="B73" s="24"/>
      <c r="C73" s="140"/>
      <c r="E73" s="185">
        <v>1000000</v>
      </c>
      <c r="F73" s="10"/>
      <c r="G73" s="48">
        <v>0</v>
      </c>
      <c r="H73" s="10"/>
      <c r="I73" s="185">
        <v>0</v>
      </c>
      <c r="J73" s="10"/>
      <c r="K73" s="48">
        <v>0</v>
      </c>
    </row>
    <row r="74" spans="1:11" s="25" customFormat="1" ht="16.5" customHeight="1">
      <c r="A74" s="24" t="s">
        <v>166</v>
      </c>
      <c r="B74" s="18"/>
      <c r="C74" s="49">
        <v>16</v>
      </c>
      <c r="D74" s="24"/>
      <c r="E74" s="153">
        <v>0</v>
      </c>
      <c r="F74" s="30"/>
      <c r="G74" s="30">
        <v>0</v>
      </c>
      <c r="H74" s="30"/>
      <c r="I74" s="153">
        <v>-199561430</v>
      </c>
      <c r="J74" s="30"/>
      <c r="K74" s="30">
        <v>-6763477</v>
      </c>
    </row>
    <row r="75" spans="1:11" s="25" customFormat="1" ht="16.5" customHeight="1">
      <c r="A75" s="24" t="s">
        <v>146</v>
      </c>
      <c r="B75" s="18"/>
      <c r="C75" s="18"/>
      <c r="D75" s="24"/>
      <c r="E75" s="185">
        <v>-531300</v>
      </c>
      <c r="F75" s="10"/>
      <c r="G75" s="48">
        <v>-444360</v>
      </c>
      <c r="H75" s="10"/>
      <c r="I75" s="185">
        <v>-277200</v>
      </c>
      <c r="J75" s="10"/>
      <c r="K75" s="48">
        <v>-231840</v>
      </c>
    </row>
    <row r="76" spans="1:11" s="25" customFormat="1" ht="16.5" customHeight="1">
      <c r="A76" s="24" t="s">
        <v>165</v>
      </c>
      <c r="B76" s="24"/>
      <c r="C76" s="140"/>
      <c r="E76" s="185">
        <v>-339017008</v>
      </c>
      <c r="F76" s="10"/>
      <c r="G76" s="48">
        <v>-419542244</v>
      </c>
      <c r="H76" s="10"/>
      <c r="I76" s="185">
        <v>-159443181</v>
      </c>
      <c r="J76" s="10"/>
      <c r="K76" s="48">
        <v>-311045766</v>
      </c>
    </row>
    <row r="77" spans="1:11" s="25" customFormat="1" ht="16.5" customHeight="1">
      <c r="A77" s="24" t="s">
        <v>129</v>
      </c>
      <c r="B77" s="24"/>
      <c r="C77" s="140"/>
      <c r="E77" s="185">
        <v>132803</v>
      </c>
      <c r="F77" s="10"/>
      <c r="G77" s="48">
        <v>1005415</v>
      </c>
      <c r="H77" s="48"/>
      <c r="I77" s="185">
        <v>489445</v>
      </c>
      <c r="J77" s="48"/>
      <c r="K77" s="48">
        <v>1026890</v>
      </c>
    </row>
    <row r="78" spans="1:11" s="25" customFormat="1" ht="16.5" customHeight="1">
      <c r="A78" s="24" t="s">
        <v>167</v>
      </c>
      <c r="B78" s="24"/>
      <c r="C78" s="140"/>
      <c r="E78" s="185">
        <v>-420000</v>
      </c>
      <c r="F78" s="10"/>
      <c r="G78" s="48">
        <v>-2007120</v>
      </c>
      <c r="H78" s="48"/>
      <c r="I78" s="185">
        <v>0</v>
      </c>
      <c r="J78" s="48"/>
      <c r="K78" s="48">
        <v>0</v>
      </c>
    </row>
    <row r="79" spans="1:11" s="25" customFormat="1" ht="16.5" customHeight="1">
      <c r="A79" s="24" t="s">
        <v>168</v>
      </c>
      <c r="B79" s="24"/>
      <c r="C79" s="140"/>
      <c r="E79" s="185">
        <v>-4139240</v>
      </c>
      <c r="F79" s="10"/>
      <c r="G79" s="48">
        <v>-2006501</v>
      </c>
      <c r="H79" s="10"/>
      <c r="I79" s="185">
        <v>-2262231</v>
      </c>
      <c r="J79" s="10"/>
      <c r="K79" s="48">
        <v>-1702911</v>
      </c>
    </row>
    <row r="80" spans="1:11" s="25" customFormat="1" ht="16.5" customHeight="1">
      <c r="A80" s="24" t="s">
        <v>169</v>
      </c>
      <c r="B80" s="24"/>
      <c r="C80" s="140">
        <v>32</v>
      </c>
      <c r="E80" s="185">
        <v>0</v>
      </c>
      <c r="F80" s="10"/>
      <c r="G80" s="48">
        <v>0</v>
      </c>
      <c r="H80" s="10"/>
      <c r="I80" s="185">
        <v>-2987000</v>
      </c>
      <c r="J80" s="10"/>
      <c r="K80" s="48">
        <v>-5978000</v>
      </c>
    </row>
    <row r="81" spans="1:11" s="25" customFormat="1" ht="16.5" customHeight="1">
      <c r="A81" s="25" t="s">
        <v>170</v>
      </c>
      <c r="B81" s="24"/>
      <c r="C81" s="140">
        <v>32</v>
      </c>
      <c r="E81" s="185">
        <v>0</v>
      </c>
      <c r="F81" s="10"/>
      <c r="G81" s="48">
        <v>0</v>
      </c>
      <c r="H81" s="10"/>
      <c r="I81" s="185">
        <v>2987000</v>
      </c>
      <c r="J81" s="10"/>
      <c r="K81" s="48">
        <v>0</v>
      </c>
    </row>
    <row r="82" spans="1:11" s="25" customFormat="1" ht="16.5" customHeight="1">
      <c r="A82" s="24" t="s">
        <v>101</v>
      </c>
      <c r="B82" s="24"/>
      <c r="C82" s="140">
        <v>32</v>
      </c>
      <c r="E82" s="185">
        <v>0</v>
      </c>
      <c r="F82" s="10"/>
      <c r="G82" s="48">
        <v>0</v>
      </c>
      <c r="H82" s="10"/>
      <c r="I82" s="185">
        <v>-115863000</v>
      </c>
      <c r="J82" s="10"/>
      <c r="K82" s="48">
        <v>-159521923</v>
      </c>
    </row>
    <row r="83" spans="1:11" s="25" customFormat="1" ht="16.5" customHeight="1">
      <c r="A83" s="25" t="s">
        <v>171</v>
      </c>
      <c r="B83" s="24"/>
      <c r="C83" s="140">
        <v>32</v>
      </c>
      <c r="E83" s="185">
        <v>0</v>
      </c>
      <c r="F83" s="10"/>
      <c r="G83" s="48">
        <v>0</v>
      </c>
      <c r="H83" s="10"/>
      <c r="I83" s="185">
        <v>298082575</v>
      </c>
      <c r="J83" s="10"/>
      <c r="K83" s="48">
        <v>87044200</v>
      </c>
    </row>
    <row r="84" spans="1:11" s="25" customFormat="1" ht="16.5" customHeight="1">
      <c r="A84" s="24" t="s">
        <v>172</v>
      </c>
      <c r="B84" s="24"/>
      <c r="C84" s="140"/>
      <c r="E84" s="185">
        <v>0</v>
      </c>
      <c r="F84" s="10"/>
      <c r="G84" s="48">
        <v>0</v>
      </c>
      <c r="H84" s="10"/>
      <c r="I84" s="185">
        <v>9293318</v>
      </c>
      <c r="J84" s="10"/>
      <c r="K84" s="48">
        <v>9645042</v>
      </c>
    </row>
    <row r="85" spans="1:11" s="25" customFormat="1" ht="16.5" customHeight="1">
      <c r="A85" s="24" t="s">
        <v>36</v>
      </c>
      <c r="B85" s="24"/>
      <c r="C85" s="140"/>
      <c r="E85" s="185">
        <v>4934271</v>
      </c>
      <c r="F85" s="10"/>
      <c r="G85" s="48">
        <v>2132120</v>
      </c>
      <c r="H85" s="48"/>
      <c r="I85" s="185">
        <v>13238040</v>
      </c>
      <c r="J85" s="48"/>
      <c r="K85" s="48">
        <v>16375569</v>
      </c>
    </row>
    <row r="86" spans="1:11" s="25" customFormat="1" ht="16.5" customHeight="1">
      <c r="A86" s="24" t="s">
        <v>217</v>
      </c>
      <c r="B86" s="24"/>
      <c r="C86" s="140">
        <v>10</v>
      </c>
      <c r="E86" s="185">
        <v>260791909</v>
      </c>
      <c r="F86" s="10"/>
      <c r="G86" s="48">
        <v>-2356397</v>
      </c>
      <c r="H86" s="48"/>
      <c r="I86" s="185">
        <v>0</v>
      </c>
      <c r="J86" s="48"/>
      <c r="K86" s="48">
        <v>0</v>
      </c>
    </row>
    <row r="87" spans="1:11" s="25" customFormat="1" ht="16.5" customHeight="1">
      <c r="A87" s="29"/>
      <c r="B87" s="29"/>
      <c r="C87" s="29"/>
      <c r="E87" s="189"/>
      <c r="F87" s="10"/>
      <c r="G87" s="56"/>
      <c r="H87" s="10"/>
      <c r="I87" s="189"/>
      <c r="J87" s="10"/>
      <c r="K87" s="56"/>
    </row>
    <row r="88" spans="1:11" s="25" customFormat="1" ht="16.5" customHeight="1">
      <c r="A88" s="11" t="s">
        <v>86</v>
      </c>
      <c r="B88" s="11"/>
      <c r="C88" s="11"/>
      <c r="E88" s="150">
        <f>SUM(E69:E86)</f>
        <v>-78248565</v>
      </c>
      <c r="F88" s="10"/>
      <c r="G88" s="15">
        <f>SUM(G69:G86)</f>
        <v>-817233666</v>
      </c>
      <c r="H88" s="10"/>
      <c r="I88" s="150">
        <f>SUM(I69:I86)</f>
        <v>-156303664</v>
      </c>
      <c r="J88" s="10"/>
      <c r="K88" s="15">
        <f>SUM(K69:K86)</f>
        <v>-771152216</v>
      </c>
    </row>
    <row r="89" spans="1:11" s="25" customFormat="1" ht="16.5" customHeight="1">
      <c r="A89" s="29"/>
      <c r="B89" s="29"/>
      <c r="C89" s="29"/>
      <c r="E89" s="147"/>
      <c r="F89" s="10"/>
      <c r="G89" s="13"/>
      <c r="H89" s="10"/>
      <c r="I89" s="147"/>
      <c r="J89" s="10"/>
      <c r="K89" s="13"/>
    </row>
    <row r="90" spans="1:11" s="25" customFormat="1" ht="16.5" customHeight="1">
      <c r="A90" s="28" t="s">
        <v>37</v>
      </c>
      <c r="B90" s="57"/>
      <c r="C90" s="55"/>
      <c r="E90" s="147"/>
      <c r="F90" s="10"/>
      <c r="G90" s="13"/>
      <c r="H90" s="10"/>
      <c r="I90" s="147"/>
      <c r="J90" s="10"/>
      <c r="K90" s="13"/>
    </row>
    <row r="91" spans="1:11" s="25" customFormat="1" ht="16.5" customHeight="1">
      <c r="A91" s="24" t="s">
        <v>133</v>
      </c>
      <c r="B91" s="57"/>
      <c r="C91" s="55"/>
      <c r="E91" s="147"/>
      <c r="F91" s="10"/>
      <c r="G91" s="13"/>
      <c r="H91" s="10"/>
      <c r="I91" s="147"/>
      <c r="J91" s="10"/>
      <c r="K91" s="13"/>
    </row>
    <row r="92" spans="1:11" s="25" customFormat="1" ht="16.5" customHeight="1">
      <c r="B92" s="24" t="s">
        <v>83</v>
      </c>
      <c r="C92" s="55"/>
      <c r="E92" s="184">
        <v>0</v>
      </c>
      <c r="F92" s="10"/>
      <c r="G92" s="58">
        <v>-54089312</v>
      </c>
      <c r="H92" s="48"/>
      <c r="I92" s="185">
        <v>0</v>
      </c>
      <c r="J92" s="48"/>
      <c r="K92" s="48">
        <v>0</v>
      </c>
    </row>
    <row r="93" spans="1:11" s="25" customFormat="1" ht="16.5" customHeight="1">
      <c r="A93" s="24" t="s">
        <v>108</v>
      </c>
      <c r="B93" s="29"/>
      <c r="C93" s="55"/>
      <c r="E93" s="184">
        <v>70000000</v>
      </c>
      <c r="F93" s="10"/>
      <c r="G93" s="58">
        <v>0</v>
      </c>
      <c r="H93" s="10"/>
      <c r="I93" s="184">
        <v>70000000</v>
      </c>
      <c r="J93" s="10"/>
      <c r="K93" s="58">
        <v>0</v>
      </c>
    </row>
    <row r="94" spans="1:11" s="25" customFormat="1" ht="16.5" customHeight="1">
      <c r="A94" s="24" t="s">
        <v>130</v>
      </c>
      <c r="B94" s="29"/>
      <c r="C94" s="55"/>
      <c r="E94" s="184">
        <v>-70000000</v>
      </c>
      <c r="F94" s="10"/>
      <c r="G94" s="58">
        <v>0</v>
      </c>
      <c r="H94" s="10"/>
      <c r="I94" s="184">
        <v>-70000000</v>
      </c>
      <c r="J94" s="10"/>
      <c r="K94" s="58">
        <v>0</v>
      </c>
    </row>
    <row r="95" spans="1:11" s="25" customFormat="1" ht="16.5" customHeight="1">
      <c r="A95" s="24" t="s">
        <v>131</v>
      </c>
      <c r="B95" s="29"/>
      <c r="C95" s="55">
        <v>32</v>
      </c>
      <c r="E95" s="185">
        <v>0</v>
      </c>
      <c r="F95" s="10"/>
      <c r="G95" s="48">
        <v>-50000000</v>
      </c>
      <c r="H95" s="10"/>
      <c r="I95" s="185">
        <v>0</v>
      </c>
      <c r="J95" s="10"/>
      <c r="K95" s="48">
        <v>0</v>
      </c>
    </row>
    <row r="96" spans="1:11" s="25" customFormat="1" ht="16.5" customHeight="1">
      <c r="A96" s="24" t="s">
        <v>164</v>
      </c>
      <c r="B96" s="29"/>
      <c r="C96" s="55">
        <v>19</v>
      </c>
      <c r="E96" s="147">
        <v>-11441504</v>
      </c>
      <c r="F96" s="10"/>
      <c r="G96" s="13">
        <v>-11442209</v>
      </c>
      <c r="H96" s="10"/>
      <c r="I96" s="147">
        <v>-4310517</v>
      </c>
      <c r="J96" s="10"/>
      <c r="K96" s="13">
        <v>-4421719</v>
      </c>
    </row>
    <row r="97" spans="1:11" s="25" customFormat="1" ht="16.5" customHeight="1">
      <c r="A97" s="24" t="s">
        <v>180</v>
      </c>
      <c r="B97" s="29"/>
      <c r="C97" s="55">
        <v>26</v>
      </c>
      <c r="E97" s="147">
        <v>-300000000</v>
      </c>
      <c r="F97" s="10"/>
      <c r="G97" s="13">
        <v>-300000000</v>
      </c>
      <c r="H97" s="10"/>
      <c r="I97" s="147">
        <v>-300000000</v>
      </c>
      <c r="J97" s="10"/>
      <c r="K97" s="13">
        <v>-300000000</v>
      </c>
    </row>
    <row r="98" spans="1:11" s="25" customFormat="1" ht="16.5" customHeight="1">
      <c r="A98" s="24" t="s">
        <v>228</v>
      </c>
      <c r="B98" s="29"/>
      <c r="E98" s="183"/>
      <c r="I98" s="183"/>
    </row>
    <row r="99" spans="1:11" s="25" customFormat="1" ht="16.5" customHeight="1">
      <c r="A99" s="24"/>
      <c r="B99" s="29" t="s">
        <v>229</v>
      </c>
      <c r="C99" s="55"/>
      <c r="E99" s="147">
        <v>11305800</v>
      </c>
      <c r="F99" s="10"/>
      <c r="G99" s="13">
        <v>0</v>
      </c>
      <c r="H99" s="10"/>
      <c r="I99" s="147">
        <v>0</v>
      </c>
      <c r="J99" s="10"/>
      <c r="K99" s="13">
        <v>0</v>
      </c>
    </row>
    <row r="100" spans="1:11" s="25" customFormat="1" ht="16.5" customHeight="1">
      <c r="A100" s="24" t="s">
        <v>217</v>
      </c>
      <c r="B100" s="29"/>
      <c r="C100" s="55">
        <v>10</v>
      </c>
      <c r="E100" s="150">
        <v>692280</v>
      </c>
      <c r="F100" s="10"/>
      <c r="G100" s="15">
        <v>1005689</v>
      </c>
      <c r="H100" s="10"/>
      <c r="I100" s="150">
        <v>0</v>
      </c>
      <c r="J100" s="10"/>
      <c r="K100" s="15">
        <v>0</v>
      </c>
    </row>
    <row r="101" spans="1:11" ht="16.5" customHeight="1">
      <c r="A101" s="29"/>
      <c r="B101" s="29"/>
      <c r="C101" s="55"/>
      <c r="D101" s="25"/>
      <c r="E101" s="147"/>
      <c r="F101" s="10"/>
      <c r="G101" s="13"/>
      <c r="H101" s="10"/>
      <c r="I101" s="147"/>
      <c r="J101" s="10"/>
      <c r="K101" s="13"/>
    </row>
    <row r="102" spans="1:11" ht="16.5" customHeight="1">
      <c r="A102" s="11" t="s">
        <v>239</v>
      </c>
      <c r="B102" s="11"/>
      <c r="C102" s="29"/>
      <c r="D102" s="25"/>
      <c r="E102" s="150">
        <f>SUM(E91:E100)</f>
        <v>-299443424</v>
      </c>
      <c r="F102" s="10"/>
      <c r="G102" s="15">
        <f>SUM(G91:G100)</f>
        <v>-414525832</v>
      </c>
      <c r="H102" s="10"/>
      <c r="I102" s="150">
        <f>SUM(I91:I100)</f>
        <v>-304310517</v>
      </c>
      <c r="J102" s="10"/>
      <c r="K102" s="15">
        <f>SUM(K91:K100)</f>
        <v>-304421719</v>
      </c>
    </row>
    <row r="103" spans="1:11" ht="16.5" customHeight="1">
      <c r="A103" s="11"/>
      <c r="B103" s="11"/>
      <c r="C103" s="29"/>
      <c r="D103" s="25"/>
    </row>
    <row r="104" spans="1:11" ht="16.5" customHeight="1">
      <c r="A104" s="11"/>
      <c r="B104" s="11"/>
      <c r="C104" s="29"/>
      <c r="D104" s="25"/>
      <c r="E104" s="13"/>
      <c r="F104" s="10"/>
      <c r="G104" s="13"/>
      <c r="H104" s="10"/>
      <c r="I104" s="13"/>
      <c r="J104" s="10"/>
      <c r="K104" s="13"/>
    </row>
    <row r="105" spans="1:11" ht="16.5" customHeight="1">
      <c r="A105" s="11"/>
      <c r="B105" s="11"/>
      <c r="C105" s="29"/>
      <c r="D105" s="25"/>
      <c r="E105" s="13"/>
      <c r="F105" s="10"/>
      <c r="G105" s="13"/>
      <c r="H105" s="10"/>
      <c r="I105" s="13"/>
      <c r="J105" s="10"/>
      <c r="K105" s="13"/>
    </row>
    <row r="106" spans="1:11" ht="16.5" customHeight="1">
      <c r="A106" s="11"/>
      <c r="B106" s="11"/>
      <c r="C106" s="29"/>
      <c r="D106" s="25"/>
      <c r="E106" s="13"/>
      <c r="F106" s="10"/>
      <c r="G106" s="13"/>
      <c r="H106" s="10"/>
      <c r="I106" s="13"/>
      <c r="J106" s="10"/>
      <c r="K106" s="13"/>
    </row>
    <row r="107" spans="1:11" ht="18" customHeight="1">
      <c r="A107" s="11"/>
      <c r="B107" s="11"/>
      <c r="C107" s="29"/>
      <c r="D107" s="25"/>
      <c r="E107" s="13"/>
      <c r="F107" s="10"/>
      <c r="G107" s="13"/>
      <c r="H107" s="10"/>
      <c r="I107" s="13"/>
      <c r="J107" s="10"/>
      <c r="K107" s="13"/>
    </row>
    <row r="108" spans="1:11" ht="18.75" customHeight="1">
      <c r="A108" s="11"/>
      <c r="B108" s="11"/>
      <c r="C108" s="29"/>
      <c r="D108" s="25"/>
      <c r="E108" s="13"/>
      <c r="F108" s="10"/>
      <c r="G108" s="13"/>
      <c r="H108" s="10"/>
      <c r="I108" s="13"/>
      <c r="J108" s="10"/>
      <c r="K108" s="13"/>
    </row>
    <row r="109" spans="1:11" ht="22.15" customHeight="1">
      <c r="A109" s="41" t="str">
        <f>'EN5-7'!A48</f>
        <v>The accompanying notes are an integral part of these consolidated and company financial statements.</v>
      </c>
      <c r="B109" s="41"/>
      <c r="C109" s="27"/>
      <c r="D109" s="21"/>
      <c r="E109" s="15"/>
      <c r="F109" s="31"/>
      <c r="G109" s="15"/>
      <c r="H109" s="31"/>
      <c r="I109" s="15"/>
      <c r="J109" s="31"/>
      <c r="K109" s="15"/>
    </row>
    <row r="110" spans="1:11" ht="16.5" customHeight="1">
      <c r="A110" s="16" t="s">
        <v>102</v>
      </c>
      <c r="B110" s="29"/>
      <c r="C110" s="29"/>
      <c r="D110" s="25"/>
      <c r="E110" s="10"/>
      <c r="F110" s="10"/>
      <c r="G110" s="10"/>
      <c r="H110" s="10"/>
      <c r="I110" s="10"/>
      <c r="J110" s="10"/>
      <c r="K110" s="10"/>
    </row>
    <row r="111" spans="1:11" ht="16.5" customHeight="1">
      <c r="A111" s="18" t="s">
        <v>64</v>
      </c>
      <c r="B111" s="29"/>
      <c r="C111" s="29"/>
      <c r="D111" s="25"/>
      <c r="E111" s="10"/>
      <c r="F111" s="10"/>
      <c r="G111" s="10"/>
      <c r="H111" s="10"/>
      <c r="I111" s="10"/>
      <c r="J111" s="10"/>
      <c r="K111" s="10"/>
    </row>
    <row r="112" spans="1:11" s="25" customFormat="1" ht="16.5" customHeight="1">
      <c r="A112" s="20" t="str">
        <f>A3</f>
        <v>For the year ended 31 December 2021</v>
      </c>
      <c r="B112" s="27"/>
      <c r="C112" s="27"/>
      <c r="D112" s="21"/>
      <c r="E112" s="31"/>
      <c r="F112" s="31"/>
      <c r="G112" s="31"/>
      <c r="H112" s="31"/>
      <c r="I112" s="31"/>
      <c r="J112" s="31"/>
      <c r="K112" s="31"/>
    </row>
    <row r="113" spans="1:11" ht="16.5" customHeight="1">
      <c r="A113" s="29"/>
      <c r="E113" s="14"/>
      <c r="F113" s="14"/>
      <c r="G113" s="14"/>
      <c r="I113" s="14"/>
      <c r="J113" s="14"/>
      <c r="K113" s="14"/>
    </row>
    <row r="114" spans="1:11" ht="16.5" customHeight="1">
      <c r="A114" s="29"/>
      <c r="E114" s="14"/>
      <c r="F114" s="14"/>
      <c r="G114" s="14"/>
      <c r="I114" s="14"/>
      <c r="J114" s="14"/>
      <c r="K114" s="14"/>
    </row>
    <row r="115" spans="1:11" s="25" customFormat="1" ht="16.5" customHeight="1">
      <c r="A115" s="33"/>
      <c r="B115" s="29"/>
      <c r="C115" s="29"/>
      <c r="E115" s="199" t="s">
        <v>39</v>
      </c>
      <c r="F115" s="199"/>
      <c r="G115" s="199"/>
      <c r="H115" s="23"/>
      <c r="I115" s="199" t="s">
        <v>56</v>
      </c>
      <c r="J115" s="199"/>
      <c r="K115" s="199"/>
    </row>
    <row r="116" spans="1:11" s="25" customFormat="1" ht="16.5" customHeight="1">
      <c r="A116" s="29"/>
      <c r="B116" s="29"/>
      <c r="C116" s="29"/>
      <c r="E116" s="192" t="s">
        <v>121</v>
      </c>
      <c r="F116" s="192"/>
      <c r="G116" s="192"/>
      <c r="H116" s="23"/>
      <c r="I116" s="192" t="s">
        <v>121</v>
      </c>
      <c r="J116" s="192"/>
      <c r="K116" s="192"/>
    </row>
    <row r="117" spans="1:11" s="25" customFormat="1" ht="16.5" customHeight="1">
      <c r="A117" s="29"/>
      <c r="B117" s="29"/>
      <c r="C117" s="33"/>
      <c r="E117" s="6" t="s">
        <v>207</v>
      </c>
      <c r="F117" s="6"/>
      <c r="G117" s="6" t="s">
        <v>137</v>
      </c>
      <c r="H117" s="28"/>
      <c r="I117" s="6" t="s">
        <v>207</v>
      </c>
      <c r="J117" s="6"/>
      <c r="K117" s="6" t="s">
        <v>137</v>
      </c>
    </row>
    <row r="118" spans="1:11" s="25" customFormat="1" ht="16.5" customHeight="1">
      <c r="A118" s="29"/>
      <c r="B118" s="29"/>
      <c r="C118" s="84" t="s">
        <v>174</v>
      </c>
      <c r="D118" s="47"/>
      <c r="E118" s="32" t="s">
        <v>2</v>
      </c>
      <c r="F118" s="6"/>
      <c r="G118" s="32" t="s">
        <v>2</v>
      </c>
      <c r="H118" s="17"/>
      <c r="I118" s="32" t="s">
        <v>2</v>
      </c>
      <c r="J118" s="6"/>
      <c r="K118" s="32" t="s">
        <v>2</v>
      </c>
    </row>
    <row r="119" spans="1:11" ht="16.5" customHeight="1">
      <c r="A119" s="11"/>
      <c r="B119" s="11"/>
      <c r="C119" s="29"/>
      <c r="D119" s="25"/>
      <c r="E119" s="147"/>
      <c r="F119" s="10"/>
      <c r="G119" s="13"/>
      <c r="H119" s="10"/>
      <c r="I119" s="147"/>
      <c r="J119" s="10"/>
      <c r="K119" s="13"/>
    </row>
    <row r="120" spans="1:11" ht="16.5" customHeight="1">
      <c r="A120" s="9" t="s">
        <v>85</v>
      </c>
      <c r="B120" s="29"/>
      <c r="C120" s="29"/>
      <c r="D120" s="25"/>
      <c r="E120" s="147"/>
      <c r="F120" s="10"/>
      <c r="G120" s="13"/>
      <c r="H120" s="10"/>
      <c r="I120" s="147"/>
      <c r="J120" s="10"/>
      <c r="K120" s="13"/>
    </row>
    <row r="121" spans="1:11" s="25" customFormat="1" ht="16.5" customHeight="1">
      <c r="B121" s="9" t="s">
        <v>41</v>
      </c>
      <c r="C121" s="59"/>
      <c r="D121" s="24"/>
      <c r="E121" s="147">
        <f>E102+E88+E47</f>
        <v>157775156</v>
      </c>
      <c r="F121" s="30"/>
      <c r="G121" s="13">
        <f>G102+G88+G47</f>
        <v>-622041809</v>
      </c>
      <c r="H121" s="30"/>
      <c r="I121" s="147">
        <f>I102+I88+I47</f>
        <v>-59896001</v>
      </c>
      <c r="J121" s="30"/>
      <c r="K121" s="13">
        <f>K102+K88+K47</f>
        <v>-677276104</v>
      </c>
    </row>
    <row r="122" spans="1:11" ht="16.5" customHeight="1">
      <c r="A122" s="24" t="s">
        <v>116</v>
      </c>
      <c r="B122" s="59"/>
      <c r="E122" s="147">
        <v>613654534</v>
      </c>
      <c r="G122" s="30">
        <v>1234416297</v>
      </c>
      <c r="I122" s="147">
        <v>415523283</v>
      </c>
      <c r="K122" s="30">
        <v>1091584267</v>
      </c>
    </row>
    <row r="123" spans="1:11" ht="16.5" customHeight="1">
      <c r="A123" s="24" t="s">
        <v>200</v>
      </c>
      <c r="B123" s="59"/>
      <c r="C123" s="60"/>
      <c r="E123" s="150">
        <v>3034721</v>
      </c>
      <c r="G123" s="15">
        <v>1280046</v>
      </c>
      <c r="I123" s="150">
        <v>2241857</v>
      </c>
      <c r="K123" s="15">
        <v>1215120</v>
      </c>
    </row>
    <row r="124" spans="1:11" s="25" customFormat="1" ht="16.5" customHeight="1">
      <c r="A124" s="29"/>
      <c r="B124" s="29"/>
      <c r="C124" s="29"/>
      <c r="E124" s="189"/>
      <c r="F124" s="10"/>
      <c r="G124" s="56"/>
      <c r="H124" s="10"/>
      <c r="I124" s="189"/>
      <c r="J124" s="10"/>
      <c r="K124" s="56"/>
    </row>
    <row r="125" spans="1:11" ht="16.5" customHeight="1" thickBot="1">
      <c r="A125" s="9" t="s">
        <v>201</v>
      </c>
      <c r="B125" s="59"/>
      <c r="C125" s="140">
        <v>11</v>
      </c>
      <c r="E125" s="151">
        <f>SUM(E121:E123)</f>
        <v>774464411</v>
      </c>
      <c r="G125" s="1">
        <f>SUM(G121:G123)</f>
        <v>613654534</v>
      </c>
      <c r="I125" s="151">
        <f>SUM(I121:I123)</f>
        <v>357869139</v>
      </c>
      <c r="K125" s="1">
        <f>SUM(K121:K123)</f>
        <v>415523283</v>
      </c>
    </row>
    <row r="126" spans="1:11" ht="16.5" customHeight="1" thickTop="1">
      <c r="A126" s="9"/>
      <c r="E126" s="147"/>
      <c r="G126" s="13"/>
      <c r="I126" s="147"/>
      <c r="K126" s="13"/>
    </row>
    <row r="127" spans="1:11" ht="16.5" customHeight="1">
      <c r="A127" s="19"/>
      <c r="B127" s="59"/>
      <c r="C127" s="59"/>
      <c r="E127" s="190"/>
      <c r="F127" s="138"/>
      <c r="G127" s="138"/>
      <c r="H127" s="138"/>
      <c r="I127" s="190"/>
      <c r="J127" s="138"/>
      <c r="K127" s="138"/>
    </row>
    <row r="128" spans="1:11" ht="16.5" customHeight="1">
      <c r="A128" s="33" t="s">
        <v>96</v>
      </c>
      <c r="E128" s="149"/>
      <c r="F128" s="14"/>
      <c r="G128" s="14"/>
      <c r="H128" s="14"/>
      <c r="I128" s="149"/>
      <c r="J128" s="14"/>
      <c r="K128" s="14"/>
    </row>
    <row r="129" spans="1:11" ht="16.5" customHeight="1">
      <c r="A129" s="33"/>
      <c r="E129" s="149"/>
      <c r="F129" s="14"/>
      <c r="G129" s="14"/>
      <c r="H129" s="14"/>
      <c r="I129" s="149"/>
      <c r="K129" s="14"/>
    </row>
    <row r="130" spans="1:11" ht="16.5" customHeight="1">
      <c r="A130" s="29" t="s">
        <v>147</v>
      </c>
      <c r="C130" s="60"/>
      <c r="E130" s="149"/>
      <c r="F130" s="14"/>
      <c r="G130" s="14"/>
      <c r="H130" s="14"/>
      <c r="I130" s="149"/>
      <c r="J130" s="14"/>
      <c r="K130" s="14"/>
    </row>
    <row r="131" spans="1:11" ht="16.5" customHeight="1">
      <c r="A131" s="29"/>
      <c r="B131" s="24" t="s">
        <v>148</v>
      </c>
      <c r="C131" s="60"/>
      <c r="E131" s="149">
        <v>0</v>
      </c>
      <c r="F131" s="14"/>
      <c r="G131" s="14">
        <v>0</v>
      </c>
      <c r="H131" s="14"/>
      <c r="I131" s="149">
        <v>0</v>
      </c>
      <c r="J131" s="14"/>
      <c r="K131" s="14">
        <v>-18413844</v>
      </c>
    </row>
    <row r="132" spans="1:11" ht="16.5" customHeight="1">
      <c r="A132" s="29" t="s">
        <v>202</v>
      </c>
      <c r="C132" s="60"/>
      <c r="E132" s="149"/>
      <c r="F132" s="14"/>
      <c r="G132" s="14"/>
      <c r="H132" s="14"/>
      <c r="I132" s="149"/>
      <c r="J132" s="14"/>
      <c r="K132" s="14"/>
    </row>
    <row r="133" spans="1:11" ht="16.5" customHeight="1">
      <c r="A133" s="29"/>
      <c r="B133" s="24" t="s">
        <v>149</v>
      </c>
      <c r="C133" s="60"/>
      <c r="E133" s="149">
        <v>22783839</v>
      </c>
      <c r="F133" s="14"/>
      <c r="G133" s="14">
        <v>-7606060</v>
      </c>
      <c r="H133" s="14"/>
      <c r="I133" s="149">
        <v>22760712</v>
      </c>
      <c r="J133" s="14"/>
      <c r="K133" s="14">
        <v>-7696518</v>
      </c>
    </row>
    <row r="134" spans="1:11" ht="16.5" customHeight="1">
      <c r="A134" s="29" t="s">
        <v>179</v>
      </c>
      <c r="C134" s="60"/>
      <c r="E134" s="149">
        <v>0</v>
      </c>
      <c r="F134" s="14"/>
      <c r="G134" s="14">
        <v>0</v>
      </c>
      <c r="H134" s="14"/>
      <c r="I134" s="149">
        <v>0</v>
      </c>
      <c r="J134" s="14"/>
      <c r="K134" s="14">
        <v>334255</v>
      </c>
    </row>
    <row r="135" spans="1:11" ht="16.5" customHeight="1">
      <c r="A135" s="29" t="s">
        <v>150</v>
      </c>
      <c r="C135" s="60"/>
      <c r="E135" s="149">
        <v>4682274</v>
      </c>
      <c r="F135" s="14"/>
      <c r="G135" s="14">
        <v>25339267</v>
      </c>
      <c r="H135" s="14"/>
      <c r="I135" s="149">
        <v>2540171</v>
      </c>
      <c r="J135" s="14"/>
      <c r="K135" s="14">
        <v>1852172</v>
      </c>
    </row>
    <row r="136" spans="1:11" ht="16.5" customHeight="1">
      <c r="A136" s="29" t="s">
        <v>203</v>
      </c>
      <c r="C136" s="60"/>
      <c r="E136" s="149">
        <v>0</v>
      </c>
      <c r="F136" s="14"/>
      <c r="G136" s="14">
        <v>-77016</v>
      </c>
      <c r="H136" s="14"/>
      <c r="I136" s="149">
        <v>0</v>
      </c>
      <c r="J136" s="14"/>
      <c r="K136" s="14">
        <v>-77016</v>
      </c>
    </row>
    <row r="137" spans="1:11" ht="16.5" customHeight="1">
      <c r="A137" s="29" t="s">
        <v>175</v>
      </c>
      <c r="C137" s="60"/>
      <c r="E137" s="149">
        <v>-126361664</v>
      </c>
      <c r="F137" s="14"/>
      <c r="G137" s="14">
        <v>-121334</v>
      </c>
      <c r="H137" s="14"/>
      <c r="I137" s="149">
        <v>0</v>
      </c>
      <c r="J137" s="14"/>
      <c r="K137" s="14">
        <v>-121334</v>
      </c>
    </row>
    <row r="138" spans="1:11" ht="16.5" customHeight="1">
      <c r="A138" s="29" t="s">
        <v>136</v>
      </c>
      <c r="C138" s="60"/>
      <c r="E138" s="149">
        <v>0</v>
      </c>
      <c r="F138" s="14"/>
      <c r="G138" s="14">
        <v>0</v>
      </c>
      <c r="H138" s="14"/>
      <c r="I138" s="149">
        <v>891312</v>
      </c>
      <c r="K138" s="14">
        <v>400639</v>
      </c>
    </row>
    <row r="139" spans="1:11" ht="16.5" customHeight="1">
      <c r="A139" s="29"/>
      <c r="C139" s="60"/>
      <c r="E139" s="14"/>
      <c r="F139" s="14"/>
      <c r="G139" s="14"/>
      <c r="H139" s="14"/>
      <c r="I139" s="14"/>
      <c r="K139" s="14"/>
    </row>
    <row r="140" spans="1:11" ht="16.5" customHeight="1">
      <c r="A140" s="29"/>
      <c r="C140" s="60"/>
      <c r="E140" s="14"/>
      <c r="F140" s="14"/>
      <c r="G140" s="14"/>
      <c r="H140" s="14"/>
      <c r="I140" s="14"/>
      <c r="K140" s="14"/>
    </row>
    <row r="141" spans="1:11" ht="16.5" customHeight="1">
      <c r="A141" s="29"/>
      <c r="C141" s="60"/>
      <c r="E141" s="14"/>
      <c r="F141" s="14"/>
      <c r="G141" s="14"/>
      <c r="H141" s="14"/>
      <c r="I141" s="14"/>
      <c r="K141" s="14"/>
    </row>
    <row r="142" spans="1:11" ht="16.5" customHeight="1">
      <c r="A142" s="29"/>
      <c r="C142" s="60"/>
      <c r="E142" s="14"/>
      <c r="F142" s="14"/>
      <c r="G142" s="14"/>
      <c r="H142" s="14"/>
      <c r="I142" s="14"/>
      <c r="K142" s="14"/>
    </row>
    <row r="143" spans="1:11" ht="16.5" customHeight="1">
      <c r="A143" s="29"/>
      <c r="C143" s="60"/>
      <c r="E143" s="14"/>
      <c r="F143" s="14"/>
      <c r="G143" s="14"/>
      <c r="H143" s="14"/>
      <c r="I143" s="14"/>
      <c r="K143" s="14"/>
    </row>
    <row r="144" spans="1:11" ht="16.5" customHeight="1">
      <c r="A144" s="29"/>
      <c r="C144" s="60"/>
      <c r="E144" s="14"/>
      <c r="F144" s="14"/>
      <c r="G144" s="14"/>
      <c r="H144" s="14"/>
      <c r="I144" s="14"/>
      <c r="K144" s="14"/>
    </row>
    <row r="145" spans="1:11" ht="16.5" customHeight="1">
      <c r="A145" s="29"/>
      <c r="C145" s="60"/>
      <c r="E145" s="14"/>
      <c r="F145" s="14"/>
      <c r="G145" s="14"/>
      <c r="H145" s="14"/>
      <c r="I145" s="14"/>
      <c r="K145" s="14"/>
    </row>
    <row r="146" spans="1:11" ht="16.5" customHeight="1">
      <c r="A146" s="29"/>
      <c r="C146" s="60"/>
      <c r="E146" s="14"/>
      <c r="F146" s="14"/>
      <c r="G146" s="14"/>
      <c r="H146" s="14"/>
      <c r="I146" s="14"/>
      <c r="K146" s="14"/>
    </row>
    <row r="147" spans="1:11" ht="16.5" customHeight="1">
      <c r="A147" s="29"/>
      <c r="C147" s="60"/>
      <c r="E147" s="14"/>
      <c r="F147" s="14"/>
      <c r="G147" s="14"/>
      <c r="H147" s="14"/>
      <c r="I147" s="14"/>
      <c r="K147" s="14"/>
    </row>
    <row r="148" spans="1:11" ht="16.5" customHeight="1">
      <c r="A148" s="29"/>
      <c r="C148" s="60"/>
      <c r="E148" s="14"/>
      <c r="F148" s="14"/>
      <c r="G148" s="14"/>
      <c r="H148" s="14"/>
      <c r="I148" s="14"/>
      <c r="K148" s="14"/>
    </row>
    <row r="149" spans="1:11" ht="16.5" customHeight="1">
      <c r="A149" s="29"/>
      <c r="C149" s="60"/>
      <c r="E149" s="14"/>
      <c r="F149" s="14"/>
      <c r="G149" s="14"/>
      <c r="H149" s="14"/>
      <c r="I149" s="14"/>
      <c r="K149" s="14"/>
    </row>
    <row r="150" spans="1:11" ht="16.5" customHeight="1">
      <c r="A150" s="29"/>
      <c r="C150" s="60"/>
      <c r="E150" s="14"/>
      <c r="F150" s="14"/>
      <c r="G150" s="14"/>
      <c r="H150" s="14"/>
      <c r="I150" s="14"/>
      <c r="K150" s="14"/>
    </row>
    <row r="151" spans="1:11" ht="16.5" customHeight="1">
      <c r="A151" s="29"/>
      <c r="C151" s="60"/>
      <c r="E151" s="14"/>
      <c r="F151" s="14"/>
      <c r="G151" s="14"/>
      <c r="H151" s="14"/>
      <c r="I151" s="14"/>
      <c r="K151" s="14"/>
    </row>
    <row r="152" spans="1:11" ht="16.5" customHeight="1">
      <c r="A152" s="29"/>
      <c r="C152" s="60"/>
      <c r="E152" s="14"/>
      <c r="F152" s="14"/>
      <c r="G152" s="14"/>
      <c r="H152" s="14"/>
      <c r="I152" s="14"/>
      <c r="K152" s="14"/>
    </row>
    <row r="153" spans="1:11" ht="16.5" customHeight="1">
      <c r="A153" s="29"/>
      <c r="C153" s="60"/>
      <c r="E153" s="14"/>
      <c r="F153" s="14"/>
      <c r="G153" s="14"/>
      <c r="H153" s="14"/>
      <c r="I153" s="14"/>
      <c r="K153" s="14"/>
    </row>
    <row r="154" spans="1:11" ht="16.5" customHeight="1">
      <c r="A154" s="29"/>
      <c r="C154" s="60"/>
      <c r="E154" s="14"/>
      <c r="F154" s="14"/>
      <c r="G154" s="14"/>
      <c r="H154" s="14"/>
      <c r="I154" s="14"/>
      <c r="K154" s="14"/>
    </row>
    <row r="155" spans="1:11" ht="16.5" customHeight="1">
      <c r="A155" s="29"/>
      <c r="E155" s="14"/>
      <c r="F155" s="14"/>
      <c r="G155" s="14"/>
      <c r="I155" s="14"/>
      <c r="J155" s="14"/>
      <c r="K155" s="14"/>
    </row>
    <row r="156" spans="1:11" ht="16.5" customHeight="1">
      <c r="A156" s="29"/>
      <c r="E156" s="14"/>
      <c r="F156" s="14"/>
      <c r="G156" s="14"/>
      <c r="I156" s="14"/>
      <c r="J156" s="14"/>
      <c r="K156" s="14"/>
    </row>
    <row r="157" spans="1:11" ht="16.5" customHeight="1">
      <c r="A157" s="140"/>
      <c r="B157" s="140"/>
      <c r="C157" s="140"/>
      <c r="D157" s="140"/>
      <c r="E157" s="86"/>
      <c r="F157" s="86"/>
      <c r="G157" s="86"/>
      <c r="H157" s="86"/>
      <c r="I157" s="86"/>
      <c r="J157" s="86"/>
      <c r="K157" s="86"/>
    </row>
    <row r="158" spans="1:11" ht="16.5" customHeight="1">
      <c r="A158" s="140"/>
      <c r="B158" s="140"/>
      <c r="C158" s="140"/>
      <c r="D158" s="140"/>
      <c r="E158" s="86"/>
      <c r="F158" s="86"/>
      <c r="G158" s="86"/>
      <c r="H158" s="86"/>
      <c r="I158" s="86"/>
      <c r="J158" s="86"/>
      <c r="K158" s="86"/>
    </row>
    <row r="159" spans="1:11" ht="18" customHeight="1">
      <c r="A159" s="140"/>
      <c r="B159" s="140"/>
      <c r="C159" s="140"/>
      <c r="D159" s="140"/>
      <c r="E159" s="86"/>
      <c r="F159" s="86"/>
      <c r="G159" s="86"/>
      <c r="H159" s="86"/>
      <c r="I159" s="86"/>
      <c r="J159" s="86"/>
      <c r="K159" s="86"/>
    </row>
    <row r="160" spans="1:11" ht="18.75" customHeight="1">
      <c r="A160" s="140"/>
      <c r="B160" s="140"/>
      <c r="C160" s="140"/>
      <c r="D160" s="140"/>
      <c r="E160" s="86"/>
      <c r="F160" s="86"/>
      <c r="G160" s="86"/>
      <c r="H160" s="86"/>
      <c r="I160" s="86"/>
      <c r="J160" s="86"/>
      <c r="K160" s="86"/>
    </row>
    <row r="161" spans="1:11" ht="22.15" customHeight="1">
      <c r="A161" s="26" t="str">
        <f>'EN5-7'!A48</f>
        <v>The accompanying notes are an integral part of these consolidated and company financial statements.</v>
      </c>
      <c r="B161" s="21"/>
      <c r="C161" s="21"/>
      <c r="D161" s="21"/>
      <c r="E161" s="31"/>
      <c r="F161" s="31"/>
      <c r="G161" s="31"/>
      <c r="H161" s="31"/>
      <c r="I161" s="31"/>
      <c r="J161" s="31"/>
      <c r="K161" s="31"/>
    </row>
    <row r="163" spans="1:11" ht="16.350000000000001" customHeight="1">
      <c r="I163" s="85"/>
      <c r="K163" s="85"/>
    </row>
    <row r="164" spans="1:11" ht="16.350000000000001" customHeight="1">
      <c r="E164" s="13"/>
      <c r="F164" s="10"/>
      <c r="G164" s="13"/>
      <c r="I164" s="13"/>
      <c r="J164" s="10"/>
      <c r="K164" s="13"/>
    </row>
  </sheetData>
  <mergeCells count="13">
    <mergeCell ref="E6:G6"/>
    <mergeCell ref="I6:K6"/>
    <mergeCell ref="E7:G7"/>
    <mergeCell ref="I7:K7"/>
    <mergeCell ref="A54:K54"/>
    <mergeCell ref="E116:G116"/>
    <mergeCell ref="I116:K116"/>
    <mergeCell ref="E64:G64"/>
    <mergeCell ref="I64:K64"/>
    <mergeCell ref="E63:G63"/>
    <mergeCell ref="I63:K63"/>
    <mergeCell ref="E115:G115"/>
    <mergeCell ref="I115:K115"/>
  </mergeCells>
  <pageMargins left="0.8" right="0.5" top="0.5" bottom="0.6" header="0.49" footer="0.4"/>
  <pageSetup paperSize="9" scale="90" firstPageNumber="12" fitToHeight="0" orientation="portrait" useFirstPageNumber="1" horizontalDpi="1200" verticalDpi="1200" r:id="rId1"/>
  <headerFooter>
    <oddFooter>&amp;R&amp;"Arial,Regular"&amp;9&amp;P</oddFooter>
  </headerFooter>
  <rowBreaks count="2" manualBreakCount="2">
    <brk id="57" max="16383" man="1"/>
    <brk id="109" max="16383" man="1"/>
  </rowBreaks>
  <ignoredErrors>
    <ignoredError sqref="E8:K8 E65:K65 E117:K1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EN5-7</vt:lpstr>
      <vt:lpstr>E8-9</vt:lpstr>
      <vt:lpstr>E10</vt:lpstr>
      <vt:lpstr>E11</vt:lpstr>
      <vt:lpstr>E12-14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</dc:creator>
  <cp:lastModifiedBy>Praphensri Puttaluck</cp:lastModifiedBy>
  <cp:lastPrinted>2022-02-21T10:59:41Z</cp:lastPrinted>
  <dcterms:created xsi:type="dcterms:W3CDTF">2016-05-25T05:54:52Z</dcterms:created>
  <dcterms:modified xsi:type="dcterms:W3CDTF">2022-02-21T11:03:08Z</dcterms:modified>
</cp:coreProperties>
</file>