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M:\ABAS-Listed\R&amp;B Food Supply Public Company Limited\R&amp;B Food Supply_March2022 (Q1)\"/>
    </mc:Choice>
  </mc:AlternateContent>
  <xr:revisionPtr revIDLastSave="0" documentId="13_ncr:1_{1B40AA96-FD99-414E-98F4-8AE89019D7DB}" xr6:coauthVersionLast="46" xr6:coauthVersionMax="46" xr10:uidLastSave="{00000000-0000-0000-0000-000000000000}"/>
  <bookViews>
    <workbookView xWindow="-120" yWindow="-120" windowWidth="24240" windowHeight="13140" tabRatio="703" activeTab="4" xr2:uid="{00000000-000D-0000-FFFF-FFFF00000000}"/>
  </bookViews>
  <sheets>
    <sheet name="EN 2-4" sheetId="23" r:id="rId1"/>
    <sheet name="E5" sheetId="16" r:id="rId2"/>
    <sheet name="E6" sheetId="17" r:id="rId3"/>
    <sheet name="E7" sheetId="18" r:id="rId4"/>
    <sheet name="E8-9" sheetId="19" r:id="rId5"/>
  </sheets>
  <definedNames>
    <definedName name="_______a1" localSheetId="0">{"'Sheet1'!$L$16"}</definedName>
    <definedName name="_______a1">{"'Sheet1'!$L$16"}</definedName>
    <definedName name="______a1" localSheetId="0">{"'Sheet1'!$L$16"}</definedName>
    <definedName name="______a1">{"'Sheet1'!$L$16"}</definedName>
    <definedName name="_____a1" localSheetId="0">{"'Sheet1'!$L$16"}</definedName>
    <definedName name="_____a1">{"'Sheet1'!$L$16"}</definedName>
    <definedName name="__IntlFixup">TRUE</definedName>
    <definedName name="_K306" localSheetId="0">{"'Eng (page2)'!$A$1:$D$52"}</definedName>
    <definedName name="_K306">{"'Eng (page2)'!$A$1:$D$52"}</definedName>
    <definedName name="_Order1">255</definedName>
    <definedName name="_Order2">0</definedName>
    <definedName name="_Regression_Int">1</definedName>
    <definedName name="abcde" localSheetId="0">BlankMacro1</definedName>
    <definedName name="abcde">BlankMacro1</definedName>
    <definedName name="AccessDatabase">"F:\@Job\Job Bonus.mdb"</definedName>
    <definedName name="arhred" localSheetId="0">BlankMacro1</definedName>
    <definedName name="arhred">BlankMacro1</definedName>
    <definedName name="ART_COLOUR_DESIGN_CO_.LTD.">"ART COLOUR DESIGN CO.,LTD."</definedName>
    <definedName name="AS2DocOpenMode">"AS2DocumentEdit"</definedName>
    <definedName name="AS2ReportLS">1</definedName>
    <definedName name="AS2SyncStepLS">0</definedName>
    <definedName name="AS2VersionLS">300</definedName>
    <definedName name="asd">1</definedName>
    <definedName name="BB" localSheetId="4">{"'Eng (page2)'!$A$1:$D$52"}</definedName>
    <definedName name="BB" localSheetId="0">{"'Eng (page2)'!$A$1:$D$52"}</definedName>
    <definedName name="BB">{"'Eng (page2)'!$A$1:$D$52"}</definedName>
    <definedName name="BG_Del">15</definedName>
    <definedName name="BG_Ins">4</definedName>
    <definedName name="BG_Mod">6</definedName>
    <definedName name="Bol">"AFEGNL5D2O7OZHEWOTMOAX1I0"</definedName>
    <definedName name="BuiltIn_Database___0">"$"</definedName>
    <definedName name="BuiltIn_Database___1">"$"</definedName>
    <definedName name="BuiltIn_Database___2">"$"</definedName>
    <definedName name="csDesignMode">1</definedName>
    <definedName name="de" localSheetId="0">BlankMacro1</definedName>
    <definedName name="de">BlankMacro1</definedName>
    <definedName name="Document_array" localSheetId="0">{"bT5.xls","Sheet1"}</definedName>
    <definedName name="Document_array">{"bT5.xls","Sheet1"}</definedName>
    <definedName name="EV__EVCOM_OPTIONS__">8</definedName>
    <definedName name="EV__EXPOPTIONS__">0</definedName>
    <definedName name="EV__LASTREFTIME__">38301.6638078704</definedName>
    <definedName name="EV__MAXEXPCOLS__">100</definedName>
    <definedName name="EV__MAXEXPROWS__">1000</definedName>
    <definedName name="EV__MEMORYCVW__">0</definedName>
    <definedName name="EV__WBEVMODE__">0</definedName>
    <definedName name="EV__WBREFOPTIONS__">134217732</definedName>
    <definedName name="EV__WBVERSION__">0</definedName>
    <definedName name="ExactAddinReports">1</definedName>
    <definedName name="FYMonthNo" localSheetId="0">IF(FYMonthStart="JAN",1,IF(FYMonthStart="FEB",2,IF(FYMonthStart="MAR",3,IF(FYMonthStart="APR",4,IF(FYMonthStart="MAY",5,IF(FYMonthStart="JUN",6,IF(FYMonthStart="JUL",7,IF(FYMonthStart="AUG",8,IF(FYMonthStart="SEP",9,IF(FYMonthStart="OCT",10,IF(FYMonthStart="NOV",11,12)))))))))))</definedName>
    <definedName name="FYMonthNo">IF(FYMonthStart="JAN",1,IF(FYMonthStart="FEB",2,IF(FYMonthStart="MAR",3,IF(FYMonthStart="APR",4,IF(FYMonthStart="MAY",5,IF(FYMonthStart="JUN",6,IF(FYMonthStart="JUL",7,IF(FYMonthStart="AUG",8,IF(FYMonthStart="SEP",9,IF(FYMonthStart="OCT",10,IF(FYMonthStart="NOV",11,12)))))))))))</definedName>
    <definedName name="HTML" localSheetId="4">{"'Eng (page2)'!$A$1:$D$52"}</definedName>
    <definedName name="HTML" localSheetId="0">{"'Eng (page2)'!$A$1:$D$52"}</definedName>
    <definedName name="HTML">{"'Eng (page2)'!$A$1:$D$52"}</definedName>
    <definedName name="HTML_CodePage">874</definedName>
    <definedName name="HTML_Control" localSheetId="4">{"'Eng (page2)'!$A$1:$D$52"}</definedName>
    <definedName name="HTML_Control" localSheetId="0">{"'Eng (page2)'!$A$1:$D$52"}</definedName>
    <definedName name="HTML_Control">{"'Eng (page2)'!$A$1:$D$52"}</definedName>
    <definedName name="HTML_Description">""</definedName>
    <definedName name="HTML_Email">""</definedName>
    <definedName name="HTML_Header">"Foreign Exchange Rates (Page 2)"</definedName>
    <definedName name="HTML_LastUpdate">"5/6/00"</definedName>
    <definedName name="HTML_LineAfter">FALSE</definedName>
    <definedName name="HTML_LineBefore">FALSE</definedName>
    <definedName name="HTML_Name">"Banking Department, Bank of Thailand Tel.(662) 283-5454"</definedName>
    <definedName name="HTML_OBDlg2">TRUE</definedName>
    <definedName name="HTML_OBDlg3">TRUE</definedName>
    <definedName name="HTML_OBDlg4">TRUE</definedName>
    <definedName name="HTML_OS">0</definedName>
    <definedName name="HTML_PathFile">"c:\fer2.html"</definedName>
    <definedName name="HTML_PathTemplate">"\\Der2\vol1\DATABANK\DOWNLOAD\HEAD6-1.HTM"</definedName>
    <definedName name="HTML_Title">""</definedName>
    <definedName name="If_idle_mult">20</definedName>
    <definedName name="If_used_mult">10</definedName>
    <definedName name="jfalsjfs" localSheetId="0">BlankMacro1</definedName>
    <definedName name="jfalsjfs">BlankMacro1</definedName>
    <definedName name="Last_Row" localSheetId="3">IF('E7'!Values_Entered,'E7'!Header_Row+'E7'!Number_of_Payments,'E7'!Header_Row)</definedName>
    <definedName name="Last_Row" localSheetId="4">IF('E8-9'!Values_Entered,'E8-9'!Header_Row+'E8-9'!Number_of_Payments,'E8-9'!Header_Row)</definedName>
    <definedName name="Last_Row" localSheetId="0">IF('EN 2-4'!Values_Entered,Header_Row+'EN 2-4'!Number_of_Payments,Header_Row)</definedName>
    <definedName name="Last_Row">IF(Values_Entered,Header_Row+Number_of_Payments,Header_Row)</definedName>
    <definedName name="mio">1000000</definedName>
    <definedName name="NEOMAT_CO._LTD.">"NEOMAT CO.,LTD."</definedName>
    <definedName name="Number_of_Payments" localSheetId="3">MATCH(0.01,'E7'!End_Bal,-1)+1</definedName>
    <definedName name="Number_of_Payments" localSheetId="4">MATCH(0.01,'E8-9'!End_Bal,-1)+1</definedName>
    <definedName name="Number_of_Payments" localSheetId="0">MATCH(0.01,'EN 2-4'!End_Bal,-1)+1</definedName>
    <definedName name="Number_of_Payments">MATCH(0.01,End_Bal,-1)+1</definedName>
    <definedName name="NvsASD">"V1997-09-27"</definedName>
    <definedName name="NvsAutoDrillOk">"VN"</definedName>
    <definedName name="NvsElapsedTime">0.000334374999511056</definedName>
    <definedName name="NvsEndTime">35768.721602662</definedName>
    <definedName name="NvsInstSpec">"%,FBUSINESS_UNIT,TBSLA,NVXXAAA"</definedName>
    <definedName name="NvsLayoutType">"M2"</definedName>
    <definedName name="NvsNplSpec">"%,X,RNT.ACCOUNT.,CZF.."</definedName>
    <definedName name="NvsPanelEffdt">"V1997-06-28"</definedName>
    <definedName name="NvsPanelSetid">"VGECS"</definedName>
    <definedName name="NvsReqBU">"VADMBBB"</definedName>
    <definedName name="NvsReqBUOnly">"VN"</definedName>
    <definedName name="NvsTransLed">"VN"</definedName>
    <definedName name="NvsTreeASD">"V1997-09-27"</definedName>
    <definedName name="NvsValTbl.ACCOUNT">"GL_ACCOUNT_TBL"</definedName>
    <definedName name="NvsValTbl.BUSINESS_UNIT">"BUS_UNIT_TBL_GL"</definedName>
    <definedName name="NvsValTbl.LEGAL_ENTITY">"LEGAL_ENT_TBL"</definedName>
    <definedName name="Payment_Date" localSheetId="3">DATE(YEAR('E7'!Loan_Start),MONTH('E7'!Loan_Start)+Payment_Number,DAY('E7'!Loan_Start))</definedName>
    <definedName name="Payment_Date" localSheetId="4">DATE(YEAR('E8-9'!Loan_Start),MONTH('E8-9'!Loan_Start)+Payment_Number,DAY('E8-9'!Loan_Start))</definedName>
    <definedName name="Payment_Date" localSheetId="0">DATE(YEAR('EN 2-4'!Loan_Start),MONTH('EN 2-4'!Loan_Start)+Payment_Number,DAY('EN 2-4'!Loan_Start))</definedName>
    <definedName name="Payment_Date">DATE(YEAR(Loan_Start),MONTH(Loan_Start)+Payment_Number,DAY(Loan_Start))</definedName>
    <definedName name="pi">3.14159265</definedName>
    <definedName name="pird">3.14159265/180</definedName>
    <definedName name="_xlnm.Print_Area" localSheetId="1">'E5'!$A$1:$M$66</definedName>
    <definedName name="_xlnm.Print_Area" localSheetId="2">'E6'!$A$1:$W$33</definedName>
    <definedName name="_xlnm.Print_Area" localSheetId="3">'E7'!$A$1:$O$31</definedName>
    <definedName name="_xlnm.Print_Area" localSheetId="4">'E8-9'!$A$1:$K$107</definedName>
    <definedName name="_xlnm.Print_Area" localSheetId="0">'EN 2-4'!$A$1:$M$144</definedName>
    <definedName name="Print_Area_Reset" localSheetId="3">OFFSET('E7'!Full_Print,0,0,'E7'!Last_Row)</definedName>
    <definedName name="Print_Area_Reset" localSheetId="4">OFFSET('E8-9'!Full_Print,0,0,'E8-9'!Last_Row)</definedName>
    <definedName name="Print_Area_Reset" localSheetId="0">OFFSET('EN 2-4'!Full_Print,0,0,'EN 2-4'!Last_Row)</definedName>
    <definedName name="Print_Area_Reset">OFFSET(Full_Print,0,0,Last_Row)</definedName>
    <definedName name="Rate1">5000</definedName>
    <definedName name="Revenue">"AFEGNL5D2O7OZHEWOTMOAX1I0"</definedName>
    <definedName name="rmcAccount">6310</definedName>
    <definedName name="rmcFrequency">"YTD"</definedName>
    <definedName name="rmcName">1075</definedName>
    <definedName name="RMCOptions">"*100000000000000"</definedName>
    <definedName name="rmcPeriod">9709</definedName>
    <definedName name="S.PACK___PRINT_PUBLIC_COMPANY_LIMITED">"S.PACK PRINT PUBLIC COMPANY LIMITED"</definedName>
    <definedName name="SAP">"AFEGNL5D2O7OZHEWOTMOAX1I0"</definedName>
    <definedName name="SAPBEXrevision">49</definedName>
    <definedName name="SAPBEXsysID">"BW3"</definedName>
    <definedName name="SAPBEXwbID">"3JOIIG7N71U5STPZMFF6JBW4F"</definedName>
    <definedName name="SCHEDULE_10_K_15">"print title"</definedName>
    <definedName name="sdgh">1</definedName>
    <definedName name="sta">0.1</definedName>
    <definedName name="TableName">"Dummy"</definedName>
    <definedName name="TextRefCopyRangeCount">1</definedName>
    <definedName name="Tolerance">0.0025</definedName>
    <definedName name="tooling" localSheetId="0">BlankMacro1</definedName>
    <definedName name="tooling">BlankMacro1</definedName>
    <definedName name="Tooling1" localSheetId="0">BlankMacro1</definedName>
    <definedName name="Tooling1">BlankMacro1</definedName>
    <definedName name="Total_Payment" localSheetId="3">Scheduled_Payment+Extra_Payment</definedName>
    <definedName name="Total_Payment" localSheetId="4">Scheduled_Payment+Extra_Payment</definedName>
    <definedName name="Total_Payment" localSheetId="0">Scheduled_Payment+Extra_Payment</definedName>
    <definedName name="Total_Payment">Scheduled_Payment+Extra_Payment</definedName>
    <definedName name="UNI_FILT_OFFSPEC">2</definedName>
    <definedName name="UNI_FILT_ONSPEC">1</definedName>
    <definedName name="UNI_NOTHING">0</definedName>
    <definedName name="UNI_PRES_FILTER">1</definedName>
    <definedName name="UNI_PRES_HEADINGS">16</definedName>
    <definedName name="UNI_PRES_INVERT">2</definedName>
    <definedName name="UNI_PRES_MATRIX">4</definedName>
    <definedName name="UNI_PRES_MERGED">8</definedName>
    <definedName name="UNI_PRES_OUTLIERS">32</definedName>
    <definedName name="UNI_RET_ATTRIB">64</definedName>
    <definedName name="UNI_RET_CONF">32</definedName>
    <definedName name="UNI_RET_DESC">4</definedName>
    <definedName name="UNI_RET_EQUIP">1</definedName>
    <definedName name="UNI_RET_OFFSPEC">512</definedName>
    <definedName name="UNI_RET_ONSPEC">256</definedName>
    <definedName name="UNI_RET_PROP">32</definedName>
    <definedName name="UNI_RET_PROPDESC">64</definedName>
    <definedName name="UNI_RET_SMPLPNT">4</definedName>
    <definedName name="UNI_RET_SPECMAX">2048</definedName>
    <definedName name="UNI_RET_SPECMIN">1024</definedName>
    <definedName name="UNI_RET_TAG">1</definedName>
    <definedName name="UNI_RET_TESTTIME">128</definedName>
    <definedName name="UNI_RET_TIME">8</definedName>
    <definedName name="UNI_RET_UNIT">2</definedName>
    <definedName name="UNI_RET_VALUE">16</definedName>
    <definedName name="VAÄT_LIEÄU">"nhandongia"</definedName>
    <definedName name="Values_Entered" localSheetId="3">IF('E7'!Loan_Amount*'E7'!Interest_Rate*'E7'!Loan_Years*'E7'!Loan_Start&gt;0,1,0)</definedName>
    <definedName name="Values_Entered" localSheetId="4">IF('E8-9'!Loan_Amount*'E8-9'!Interest_Rate*'E8-9'!Loan_Years*'E8-9'!Loan_Start&gt;0,1,0)</definedName>
    <definedName name="Values_Entered" localSheetId="0">IF('EN 2-4'!Loan_Amount*'EN 2-4'!Interest_Rate*'EN 2-4'!Loan_Years*'EN 2-4'!Loan_Start&gt;0,1,0)</definedName>
    <definedName name="Values_Entered">IF(Loan_Amount*Interest_Rate*Loan_Years*Loan_Start&gt;0,1,0)</definedName>
    <definedName name="vehicle" localSheetId="0">BlankMacro1</definedName>
    <definedName name="vehicle">BlankMacro1</definedName>
    <definedName name="what_man" localSheetId="0">{"'Eng (page2)'!$A$1:$D$52"}</definedName>
    <definedName name="what_man">{"'Eng (page2)'!$A$1:$D$52"}</definedName>
    <definedName name="x" localSheetId="4">{"'Eng (page2)'!$A$1:$D$52"}</definedName>
    <definedName name="x" localSheetId="0">{"'Eng (page2)'!$A$1:$D$52"}</definedName>
    <definedName name="x">{"'Eng (page2)'!$A$1:$D$52"}</definedName>
    <definedName name="XRefColumnsCount">1</definedName>
    <definedName name="XRefCopyRangeCount">1</definedName>
    <definedName name="XRefPasteRangeCount">1</definedName>
    <definedName name="xs" localSheetId="0">BlankMacro1</definedName>
    <definedName name="xs">BlankMacro1</definedName>
    <definedName name="xxxCLabel1.1.Displacement">-1</definedName>
    <definedName name="xxxCLabel1.1.Label">"09	September"</definedName>
    <definedName name="xxxCLabel1.1.Prompt">1</definedName>
    <definedName name="xxxCLabel2.1.Displacement">0</definedName>
    <definedName name="xxxCLabel2.1.Label">"09	September"</definedName>
    <definedName name="xxxCLabel2.1.Prompt">1</definedName>
    <definedName name="xxxCLabel3.1.Displacement">0</definedName>
    <definedName name="xxxCLabel3.1.Label">"09	September"</definedName>
    <definedName name="xxxCLabel3.1.Prompt">1</definedName>
    <definedName name="xxxCLabel4.1.Displacement">0</definedName>
    <definedName name="xxxCLabel4.1.Label">"09	September"</definedName>
    <definedName name="xxxCLabel4.1.Prompt">1</definedName>
    <definedName name="xxxColHeader1bx">0</definedName>
    <definedName name="xxxColHeader1by">11</definedName>
    <definedName name="xxxColHeader1ex">0</definedName>
    <definedName name="xxxColHeader1ey">11</definedName>
    <definedName name="xxxColHeader2bx">5</definedName>
    <definedName name="xxxColHeader2by">11</definedName>
    <definedName name="xxxColHeader2ex">5</definedName>
    <definedName name="xxxColHeader2ey">11</definedName>
    <definedName name="xxxColHeader3bx">12</definedName>
    <definedName name="xxxColHeader3by">11</definedName>
    <definedName name="xxxColHeader3ex">12</definedName>
    <definedName name="xxxColHeader3ey">11</definedName>
    <definedName name="xxxColHeader4bx">20</definedName>
    <definedName name="xxxColHeader4by">11</definedName>
    <definedName name="xxxColHeader4ex">20</definedName>
    <definedName name="xxxColHeader4ey">11</definedName>
    <definedName name="xxxColLabels1bx">1</definedName>
    <definedName name="xxxColLabels1by">11</definedName>
    <definedName name="xxxColLabels1ex">1</definedName>
    <definedName name="xxxColLabels1ey">11</definedName>
    <definedName name="xxxColLabels2bx">6</definedName>
    <definedName name="xxxColLabels2by">11</definedName>
    <definedName name="xxxColLabels2ex">6</definedName>
    <definedName name="xxxColLabels2ey">11</definedName>
    <definedName name="xxxColLabels3bx">13</definedName>
    <definedName name="xxxColLabels3by">11</definedName>
    <definedName name="xxxColLabels3ex">13</definedName>
    <definedName name="xxxColLabels3ey">11</definedName>
    <definedName name="xxxColLabels4bx">21</definedName>
    <definedName name="xxxColLabels4by">11</definedName>
    <definedName name="xxxColLabels4ex">21</definedName>
    <definedName name="xxxColLabels4ey">11</definedName>
    <definedName name="xxxCommon1DimValue1.1">"'0002"</definedName>
    <definedName name="xxxCommon1DimValue1.2">"BALANCE SHEET - MAIN"</definedName>
    <definedName name="xxxCommon1DimValue2.1">"A"</definedName>
    <definedName name="xxxCommon1DimValue2.2">"ACTUAL"</definedName>
    <definedName name="xxxCommon1DimValue3.1">"'1151"</definedName>
    <definedName name="xxxCommon1DimValue3.2">"FW France S.A."</definedName>
    <definedName name="xxxCommon1DimValue4.1">"Periodic"</definedName>
    <definedName name="xxxCommon1DimValue4.2">"Periodic P&amp;L Accumulation"</definedName>
    <definedName name="xxxCommon1DimValue5.1">"'1999"</definedName>
    <definedName name="xxxCommon1DimValue5.2">1999</definedName>
    <definedName name="xxxCommon1DimValue6.1">"'0000"</definedName>
    <definedName name="xxxCommon1DimValue6.2">"Total"</definedName>
    <definedName name="xxxCommon1DimValue7.1">"Local"</definedName>
    <definedName name="xxxCommon1DimValue7.2">"Local Currency"</definedName>
    <definedName name="xxxCommon1DimValue8.1">"Net-of-Adjustments"</definedName>
    <definedName name="xxxCommon1DimValue8.2">"Net-of-Adjustments Datatype"</definedName>
    <definedName name="xxxCommon2DimValue1.1">"'0025"</definedName>
    <definedName name="xxxCommon2DimValue1.2">"FIXED ASSET  SUMMARY"</definedName>
    <definedName name="xxxCommon2DimValue2.1">"A"</definedName>
    <definedName name="xxxCommon2DimValue2.2">"ACTUAL"</definedName>
    <definedName name="xxxCommon2DimValue3.1">"'1151"</definedName>
    <definedName name="xxxCommon2DimValue3.2">"FW France S.A."</definedName>
    <definedName name="xxxCommon2DimValue4.1">"Periodic"</definedName>
    <definedName name="xxxCommon2DimValue4.2">"Periodic P&amp;L Accumulation"</definedName>
    <definedName name="xxxCommon2DimValue5.1">"'1999"</definedName>
    <definedName name="xxxCommon2DimValue5.2">1999</definedName>
    <definedName name="xxxCommon2DimValue6.1">"'0000"</definedName>
    <definedName name="xxxCommon2DimValue6.2">"Total"</definedName>
    <definedName name="xxxCommon2DimValue7.1">"Local"</definedName>
    <definedName name="xxxCommon2DimValue7.2">"Local Currency"</definedName>
    <definedName name="xxxCommon2DimValue8.1">"Net-of-Adjustments"</definedName>
    <definedName name="xxxCommon2DimValue8.2">"Net-of-Adjustments Datatype"</definedName>
    <definedName name="xxxCommon3DimValue1.1">"'0100"</definedName>
    <definedName name="xxxCommon3DimValue1.2">"MAIN EARNINGS &amp; RETAINED EARN. SCHEDULE"</definedName>
    <definedName name="xxxCommon3DimValue2.1">"A"</definedName>
    <definedName name="xxxCommon3DimValue2.2">"ACTUAL"</definedName>
    <definedName name="xxxCommon3DimValue3.1">"'1151"</definedName>
    <definedName name="xxxCommon3DimValue3.2">"FW France S.A."</definedName>
    <definedName name="xxxCommon3DimValue4.1">"Periodic"</definedName>
    <definedName name="xxxCommon3DimValue4.2">"Periodic P&amp;L Accumulation"</definedName>
    <definedName name="xxxCommon3DimValue5.1">"'1999"</definedName>
    <definedName name="xxxCommon3DimValue5.2">1999</definedName>
    <definedName name="xxxCommon3DimValue6.1">"'0000"</definedName>
    <definedName name="xxxCommon3DimValue6.2">"Total"</definedName>
    <definedName name="xxxCommon3DimValue7.1">"Local"</definedName>
    <definedName name="xxxCommon3DimValue7.2">"Local Currency"</definedName>
    <definedName name="xxxCommon3DimValue8.1">"Net-of-Adjustments"</definedName>
    <definedName name="xxxCommon3DimValue8.2">"Net-of-Adjustments Datatype"</definedName>
    <definedName name="xxxCommon4DimValue1.1">"'0201"</definedName>
    <definedName name="xxxCommon4DimValue1.2">"STATEMENT OF CASH FLOWS"</definedName>
    <definedName name="xxxCommon4DimValue2.1">"A"</definedName>
    <definedName name="xxxCommon4DimValue2.2">"ACTUAL"</definedName>
    <definedName name="xxxCommon4DimValue3.1">"'1151"</definedName>
    <definedName name="xxxCommon4DimValue3.2">"FW France S.A."</definedName>
    <definedName name="xxxCommon4DimValue4.1">"Periodic"</definedName>
    <definedName name="xxxCommon4DimValue4.2">"Periodic P&amp;L Accumulation"</definedName>
    <definedName name="xxxCommon4DimValue5.1">"'1999"</definedName>
    <definedName name="xxxCommon4DimValue5.2">1999</definedName>
    <definedName name="xxxCommon4DimValue6.1">"'0000"</definedName>
    <definedName name="xxxCommon4DimValue6.2">"Total"</definedName>
    <definedName name="xxxCommon4DimValue7.1">"Local"</definedName>
    <definedName name="xxxCommon4DimValue7.2">"Local Currency"</definedName>
    <definedName name="xxxCommon4DimValue8.1">"Net-of-Adjustments"</definedName>
    <definedName name="xxxCommon4DimValue8.2">"Net-of-Adjustments Datatype"</definedName>
    <definedName name="xxxCommonArea1bx">0</definedName>
    <definedName name="xxxCommonArea1by">2</definedName>
    <definedName name="xxxCommonArea1ex">2</definedName>
    <definedName name="xxxCommonArea1ey">9</definedName>
    <definedName name="xxxCommonArea2bx">5</definedName>
    <definedName name="xxxCommonArea2by">2</definedName>
    <definedName name="xxxCommonArea2ex">7</definedName>
    <definedName name="xxxCommonArea2ey">9</definedName>
    <definedName name="xxxCommonArea3bx">12</definedName>
    <definedName name="xxxCommonArea3by">2</definedName>
    <definedName name="xxxCommonArea3ex">14</definedName>
    <definedName name="xxxCommonArea3ey">9</definedName>
    <definedName name="xxxCommonArea4bx">20</definedName>
    <definedName name="xxxCommonArea4by">2</definedName>
    <definedName name="xxxCommonArea4ex">22</definedName>
    <definedName name="xxxCommonArea4ey">9</definedName>
    <definedName name="xxxDataBlock1bx">1</definedName>
    <definedName name="xxxDataBlock1by">15</definedName>
    <definedName name="xxxDataBlock1ex">1</definedName>
    <definedName name="xxxDataBlock1ey">62</definedName>
    <definedName name="xxxDataBlock2bx">6</definedName>
    <definedName name="xxxDataBlock2by">15</definedName>
    <definedName name="xxxDataBlock2ex">6</definedName>
    <definedName name="xxxDataBlock2ey">39</definedName>
    <definedName name="xxxDataBlock3bx">13</definedName>
    <definedName name="xxxDataBlock3by">15</definedName>
    <definedName name="xxxDataBlock3ex">13</definedName>
    <definedName name="xxxDataBlock3ey">92</definedName>
    <definedName name="xxxDataBlock4bx">21</definedName>
    <definedName name="xxxDataBlock4by">15</definedName>
    <definedName name="xxxDataBlock4ex">21</definedName>
    <definedName name="xxxDataBlock4ey">90</definedName>
    <definedName name="xxxDownfootCols1Count">0</definedName>
    <definedName name="xxxDownfootCols2Count">0</definedName>
    <definedName name="xxxDownfootCols3Count">0</definedName>
    <definedName name="xxxDownfootCols4Count">0</definedName>
    <definedName name="xxxDownfootRows1Count">8</definedName>
    <definedName name="xxxDownfootRows1Number0">25</definedName>
    <definedName name="xxxDownfootRows1Number1">28</definedName>
    <definedName name="xxxDownfootRows1Number2">36</definedName>
    <definedName name="xxxDownfootRows1Number3">45</definedName>
    <definedName name="xxxDownfootRows1Number4">54</definedName>
    <definedName name="xxxDownfootRows1Number5">60</definedName>
    <definedName name="xxxDownfootRows1Number6">61</definedName>
    <definedName name="xxxDownfootRows1Number7">62</definedName>
    <definedName name="xxxDownfootRows2Count">7</definedName>
    <definedName name="xxxDownfootRows2Number0">22</definedName>
    <definedName name="xxxDownfootRows2Number1">30</definedName>
    <definedName name="xxxDownfootRows2Number2">31</definedName>
    <definedName name="xxxDownfootRows2Number3">33</definedName>
    <definedName name="xxxDownfootRows2Number4">34</definedName>
    <definedName name="xxxDownfootRows2Number5">35</definedName>
    <definedName name="xxxDownfootRows2Number6">39</definedName>
    <definedName name="xxxDownfootRows3Count">18</definedName>
    <definedName name="xxxDownfootRows3Number0">18</definedName>
    <definedName name="xxxDownfootRows3Number1">22</definedName>
    <definedName name="xxxDownfootRows3Number10">43</definedName>
    <definedName name="xxxDownfootRows3Number11">49</definedName>
    <definedName name="xxxDownfootRows3Number12">51</definedName>
    <definedName name="xxxDownfootRows3Number13">53</definedName>
    <definedName name="xxxDownfootRows3Number14">58</definedName>
    <definedName name="xxxDownfootRows3Number15">62</definedName>
    <definedName name="xxxDownfootRows3Number16">77</definedName>
    <definedName name="xxxDownfootRows3Number17">92</definedName>
    <definedName name="xxxDownfootRows3Number2">23</definedName>
    <definedName name="xxxDownfootRows3Number3">27</definedName>
    <definedName name="xxxDownfootRows3Number4">28</definedName>
    <definedName name="xxxDownfootRows3Number5">34</definedName>
    <definedName name="xxxDownfootRows3Number6">36</definedName>
    <definedName name="xxxDownfootRows3Number7">37</definedName>
    <definedName name="xxxDownfootRows3Number8">39</definedName>
    <definedName name="xxxDownfootRows3Number9">40</definedName>
    <definedName name="xxxDownfootRows4Count">13</definedName>
    <definedName name="xxxDownfootRows4Number0">19</definedName>
    <definedName name="xxxDownfootRows4Number1">23</definedName>
    <definedName name="xxxDownfootRows4Number10">86</definedName>
    <definedName name="xxxDownfootRows4Number11">87</definedName>
    <definedName name="xxxDownfootRows4Number12">90</definedName>
    <definedName name="xxxDownfootRows4Number2">27</definedName>
    <definedName name="xxxDownfootRows4Number3">34</definedName>
    <definedName name="xxxDownfootRows4Number4">42</definedName>
    <definedName name="xxxDownfootRows4Number5">43</definedName>
    <definedName name="xxxDownfootRows4Number6">66</definedName>
    <definedName name="xxxDownfootRows4Number7">70</definedName>
    <definedName name="xxxDownfootRows4Number8">82</definedName>
    <definedName name="xxxDownfootRows4Number9">83</definedName>
    <definedName name="xxxEntireArea1bx">0</definedName>
    <definedName name="xxxEntireArea1by">2</definedName>
    <definedName name="xxxEntireArea1ex">1</definedName>
    <definedName name="xxxEntireArea1ey">62</definedName>
    <definedName name="xxxEntireArea2bx">5</definedName>
    <definedName name="xxxEntireArea2by">2</definedName>
    <definedName name="xxxEntireArea2ex">6</definedName>
    <definedName name="xxxEntireArea2ey">39</definedName>
    <definedName name="xxxEntireArea3bx">12</definedName>
    <definedName name="xxxEntireArea3by">2</definedName>
    <definedName name="xxxEntireArea3ex">13</definedName>
    <definedName name="xxxEntireArea3ey">92</definedName>
    <definedName name="xxxEntireArea4bx">20</definedName>
    <definedName name="xxxEntireArea4by">2</definedName>
    <definedName name="xxxEntireArea4ex">21</definedName>
    <definedName name="xxxEntireArea4ey">90</definedName>
    <definedName name="xxxGNVFileName">"france.gnv"</definedName>
    <definedName name="xxxGNVStamp">938676320</definedName>
    <definedName name="xxxHeaderCols1Count">0</definedName>
    <definedName name="xxxHeaderCols2Count">0</definedName>
    <definedName name="xxxHeaderCols3Count">0</definedName>
    <definedName name="xxxHeaderCols4Count">0</definedName>
    <definedName name="xxxHeaderRows1Count">2</definedName>
    <definedName name="xxxHeaderRows1Number0">15</definedName>
    <definedName name="xxxHeaderRows1Number1">37</definedName>
    <definedName name="xxxHeaderRows1Over0">0</definedName>
    <definedName name="xxxHeaderRows1Over1">0</definedName>
    <definedName name="xxxHeaderRows1Submit0">1</definedName>
    <definedName name="xxxHeaderRows1Submit1">1</definedName>
    <definedName name="xxxHeaderRows2Count">2</definedName>
    <definedName name="xxxHeaderRows2Number0">15</definedName>
    <definedName name="xxxHeaderRows2Number1">23</definedName>
    <definedName name="xxxHeaderRows2Over0">0</definedName>
    <definedName name="xxxHeaderRows2Over1">0</definedName>
    <definedName name="xxxHeaderRows2Submit0">1</definedName>
    <definedName name="xxxHeaderRows2Submit1">1</definedName>
    <definedName name="xxxHeaderRows3Count">10</definedName>
    <definedName name="xxxHeaderRows3Number0">24</definedName>
    <definedName name="xxxHeaderRows3Number1">31</definedName>
    <definedName name="xxxHeaderRows3Number2">42</definedName>
    <definedName name="xxxHeaderRows3Number3">45</definedName>
    <definedName name="xxxHeaderRows3Number4">50</definedName>
    <definedName name="xxxHeaderRows3Number5">54</definedName>
    <definedName name="xxxHeaderRows3Number6">56</definedName>
    <definedName name="xxxHeaderRows3Number7">61</definedName>
    <definedName name="xxxHeaderRows3Number8">63</definedName>
    <definedName name="xxxHeaderRows3Number9">78</definedName>
    <definedName name="xxxHeaderRows3Over0">0</definedName>
    <definedName name="xxxHeaderRows3Over1">0</definedName>
    <definedName name="xxxHeaderRows3Over2">0</definedName>
    <definedName name="xxxHeaderRows3Over3">0</definedName>
    <definedName name="xxxHeaderRows3Over4">0</definedName>
    <definedName name="xxxHeaderRows3Over5">0</definedName>
    <definedName name="xxxHeaderRows3Over6">0</definedName>
    <definedName name="xxxHeaderRows3Over7">0</definedName>
    <definedName name="xxxHeaderRows3Over8">0</definedName>
    <definedName name="xxxHeaderRows3Over9">0</definedName>
    <definedName name="xxxHeaderRows3Submit0">1</definedName>
    <definedName name="xxxHeaderRows3Submit1">1</definedName>
    <definedName name="xxxHeaderRows3Submit2">1</definedName>
    <definedName name="xxxHeaderRows3Submit3">1</definedName>
    <definedName name="xxxHeaderRows3Submit4">1</definedName>
    <definedName name="xxxHeaderRows3Submit5">1</definedName>
    <definedName name="xxxHeaderRows3Submit6">1</definedName>
    <definedName name="xxxHeaderRows3Submit7">1</definedName>
    <definedName name="xxxHeaderRows3Submit8">1</definedName>
    <definedName name="xxxHeaderRows3Submit9">1</definedName>
    <definedName name="xxxHeaderRows4Count">9</definedName>
    <definedName name="xxxHeaderRows4Number0">15</definedName>
    <definedName name="xxxHeaderRows4Number1">20</definedName>
    <definedName name="xxxHeaderRows4Number2">24</definedName>
    <definedName name="xxxHeaderRows4Number3">28</definedName>
    <definedName name="xxxHeaderRows4Number4">35</definedName>
    <definedName name="xxxHeaderRows4Number5">44</definedName>
    <definedName name="xxxHeaderRows4Number6">47</definedName>
    <definedName name="xxxHeaderRows4Number7">67</definedName>
    <definedName name="xxxHeaderRows4Number8">71</definedName>
    <definedName name="xxxHeaderRows4Over0">0</definedName>
    <definedName name="xxxHeaderRows4Over1">0</definedName>
    <definedName name="xxxHeaderRows4Over2">0</definedName>
    <definedName name="xxxHeaderRows4Over3">0</definedName>
    <definedName name="xxxHeaderRows4Over4">0</definedName>
    <definedName name="xxxHeaderRows4Over5">0</definedName>
    <definedName name="xxxHeaderRows4Over6">0</definedName>
    <definedName name="xxxHeaderRows4Over7">0</definedName>
    <definedName name="xxxHeaderRows4Over8">0</definedName>
    <definedName name="xxxHeaderRows4Submit0">1</definedName>
    <definedName name="xxxHeaderRows4Submit1">1</definedName>
    <definedName name="xxxHeaderRows4Submit2">1</definedName>
    <definedName name="xxxHeaderRows4Submit3">1</definedName>
    <definedName name="xxxHeaderRows4Submit4">1</definedName>
    <definedName name="xxxHeaderRows4Submit5">1</definedName>
    <definedName name="xxxHeaderRows4Submit6">1</definedName>
    <definedName name="xxxHeaderRows4Submit7">1</definedName>
    <definedName name="xxxHeaderRows4Submit8">1</definedName>
    <definedName name="xxxNumber_Areas">4</definedName>
    <definedName name="xxxODECols1Count">0</definedName>
    <definedName name="xxxODECols2Count">0</definedName>
    <definedName name="xxxODECols3Count">0</definedName>
    <definedName name="xxxODECols4Count">0</definedName>
    <definedName name="xxxODERows1Count">0</definedName>
    <definedName name="xxxODERows2Count">0</definedName>
    <definedName name="xxxODERows3Count">0</definedName>
    <definedName name="xxxODERows4Count">0</definedName>
    <definedName name="xxxRefreshable">1</definedName>
    <definedName name="xxxRLabel1.1.Prompt">0</definedName>
    <definedName name="xxxRLabel1.10.Prompt">0</definedName>
    <definedName name="xxxRLabel1.11.Prompt">0</definedName>
    <definedName name="xxxRLabel1.12.Prompt">0</definedName>
    <definedName name="xxxRLabel1.13.Prompt">0</definedName>
    <definedName name="xxxRLabel1.14.Prompt">0</definedName>
    <definedName name="xxxRLabel1.15.Prompt">0</definedName>
    <definedName name="xxxRLabel1.16.Prompt">0</definedName>
    <definedName name="xxxRLabel1.17.Prompt">0</definedName>
    <definedName name="xxxRLabel1.18.Prompt">0</definedName>
    <definedName name="xxxRLabel1.19.Prompt">0</definedName>
    <definedName name="xxxRLabel1.2.Prompt">0</definedName>
    <definedName name="xxxRLabel1.20.Prompt">0</definedName>
    <definedName name="xxxRLabel1.21.Prompt">0</definedName>
    <definedName name="xxxRLabel1.22.Prompt">0</definedName>
    <definedName name="xxxRLabel1.23.Prompt">0</definedName>
    <definedName name="xxxRLabel1.24.Prompt">0</definedName>
    <definedName name="xxxRLabel1.25.Prompt">0</definedName>
    <definedName name="xxxRLabel1.26.Prompt">0</definedName>
    <definedName name="xxxRLabel1.27.Prompt">0</definedName>
    <definedName name="xxxRLabel1.28.Prompt">0</definedName>
    <definedName name="xxxRLabel1.29.Prompt">0</definedName>
    <definedName name="xxxRLabel1.3.Prompt">0</definedName>
    <definedName name="xxxRLabel1.30.Prompt">0</definedName>
    <definedName name="xxxRLabel1.31.Prompt">0</definedName>
    <definedName name="xxxRLabel1.32.Prompt">0</definedName>
    <definedName name="xxxRLabel1.33.Prompt">0</definedName>
    <definedName name="xxxRLabel1.34.Prompt">0</definedName>
    <definedName name="xxxRLabel1.35.Prompt">0</definedName>
    <definedName name="xxxRLabel1.36.Prompt">0</definedName>
    <definedName name="xxxRLabel1.37.Prompt">0</definedName>
    <definedName name="xxxRLabel1.38.Prompt">0</definedName>
    <definedName name="xxxRLabel1.39.Prompt">0</definedName>
    <definedName name="xxxRLabel1.4.Prompt">0</definedName>
    <definedName name="xxxRLabel1.40.Prompt">0</definedName>
    <definedName name="xxxRLabel1.41.Prompt">0</definedName>
    <definedName name="xxxRLabel1.42.Prompt">0</definedName>
    <definedName name="xxxRLabel1.43.Prompt">0</definedName>
    <definedName name="xxxRLabel1.44.Prompt">0</definedName>
    <definedName name="xxxRLabel1.45.Prompt">0</definedName>
    <definedName name="xxxRLabel1.46.Prompt">0</definedName>
    <definedName name="xxxRLabel1.47.Prompt">0</definedName>
    <definedName name="xxxRLabel1.48.Prompt">0</definedName>
    <definedName name="xxxRLabel1.5.Prompt">0</definedName>
    <definedName name="xxxRLabel1.6.Prompt">0</definedName>
    <definedName name="xxxRLabel1.7.Prompt">0</definedName>
    <definedName name="xxxRLabel1.8.Prompt">0</definedName>
    <definedName name="xxxRLabel1.9.Prompt">0</definedName>
    <definedName name="xxxRLabel2.1.Prompt">0</definedName>
    <definedName name="xxxRLabel2.10.Prompt">0</definedName>
    <definedName name="xxxRLabel2.11.Prompt">0</definedName>
    <definedName name="xxxRLabel2.12.Prompt">0</definedName>
    <definedName name="xxxRLabel2.13.Prompt">0</definedName>
    <definedName name="xxxRLabel2.14.Prompt">0</definedName>
    <definedName name="xxxRLabel2.15.Prompt">0</definedName>
    <definedName name="xxxRLabel2.16.Prompt">0</definedName>
    <definedName name="xxxRLabel2.17.Prompt">0</definedName>
    <definedName name="xxxRLabel2.18.Prompt">0</definedName>
    <definedName name="xxxRLabel2.19.Prompt">0</definedName>
    <definedName name="xxxRLabel2.2.Prompt">0</definedName>
    <definedName name="xxxRLabel2.20.Prompt">0</definedName>
    <definedName name="xxxRLabel2.21.Prompt">0</definedName>
    <definedName name="xxxRLabel2.22.Prompt">0</definedName>
    <definedName name="xxxRLabel2.23.Prompt">0</definedName>
    <definedName name="xxxRLabel2.24.Prompt">0</definedName>
    <definedName name="xxxRLabel2.25.Prompt">0</definedName>
    <definedName name="xxxRLabel2.3.Prompt">0</definedName>
    <definedName name="xxxRLabel2.4.Prompt">0</definedName>
    <definedName name="xxxRLabel2.5.Prompt">0</definedName>
    <definedName name="xxxRLabel2.6.Prompt">0</definedName>
    <definedName name="xxxRLabel2.7.Prompt">0</definedName>
    <definedName name="xxxRLabel2.8.Prompt">0</definedName>
    <definedName name="xxxRLabel2.9.Prompt">0</definedName>
    <definedName name="xxxRLabel3.1.Prompt">0</definedName>
    <definedName name="xxxRLabel3.10.Prompt">0</definedName>
    <definedName name="xxxRLabel3.11.Prompt">0</definedName>
    <definedName name="xxxRLabel3.12.Prompt">0</definedName>
    <definedName name="xxxRLabel3.13.Prompt">0</definedName>
    <definedName name="xxxRLabel3.14.Prompt">0</definedName>
    <definedName name="xxxRLabel3.15.Prompt">0</definedName>
    <definedName name="xxxRLabel3.16.Prompt">0</definedName>
    <definedName name="xxxRLabel3.17.Prompt">0</definedName>
    <definedName name="xxxRLabel3.18.Prompt">0</definedName>
    <definedName name="xxxRLabel3.19.Prompt">0</definedName>
    <definedName name="xxxRLabel3.2.Prompt">0</definedName>
    <definedName name="xxxRLabel3.20.Prompt">0</definedName>
    <definedName name="xxxRLabel3.21.Prompt">0</definedName>
    <definedName name="xxxRLabel3.22.Prompt">0</definedName>
    <definedName name="xxxRLabel3.23.Prompt">0</definedName>
    <definedName name="xxxRLabel3.24.Prompt">0</definedName>
    <definedName name="xxxRLabel3.25.Prompt">0</definedName>
    <definedName name="xxxRLabel3.26.Prompt">0</definedName>
    <definedName name="xxxRLabel3.27.Prompt">0</definedName>
    <definedName name="xxxRLabel3.28.Prompt">0</definedName>
    <definedName name="xxxRLabel3.29.Prompt">0</definedName>
    <definedName name="xxxRLabel3.3.Prompt">0</definedName>
    <definedName name="xxxRLabel3.30.Prompt">0</definedName>
    <definedName name="xxxRLabel3.31.Prompt">0</definedName>
    <definedName name="xxxRLabel3.32.Prompt">0</definedName>
    <definedName name="xxxRLabel3.33.Prompt">0</definedName>
    <definedName name="xxxRLabel3.34.Prompt">0</definedName>
    <definedName name="xxxRLabel3.35.Prompt">0</definedName>
    <definedName name="xxxRLabel3.36.Prompt">0</definedName>
    <definedName name="xxxRLabel3.37.Prompt">0</definedName>
    <definedName name="xxxRLabel3.38.Prompt">0</definedName>
    <definedName name="xxxRLabel3.39.Prompt">0</definedName>
    <definedName name="xxxRLabel3.4.Prompt">0</definedName>
    <definedName name="xxxRLabel3.40.Prompt">0</definedName>
    <definedName name="xxxRLabel3.41.Prompt">0</definedName>
    <definedName name="xxxRLabel3.42.Prompt">0</definedName>
    <definedName name="xxxRLabel3.43.Prompt">0</definedName>
    <definedName name="xxxRLabel3.44.Prompt">0</definedName>
    <definedName name="xxxRLabel3.45.Prompt">0</definedName>
    <definedName name="xxxRLabel3.46.Prompt">0</definedName>
    <definedName name="xxxRLabel3.47.Prompt">0</definedName>
    <definedName name="xxxRLabel3.48.Prompt">0</definedName>
    <definedName name="xxxRLabel3.49.Prompt">0</definedName>
    <definedName name="xxxRLabel3.5.Prompt">0</definedName>
    <definedName name="xxxRLabel3.50.Prompt">0</definedName>
    <definedName name="xxxRLabel3.51.Prompt">0</definedName>
    <definedName name="xxxRLabel3.52.Prompt">0</definedName>
    <definedName name="xxxRLabel3.53.Prompt">0</definedName>
    <definedName name="xxxRLabel3.54.Prompt">0</definedName>
    <definedName name="xxxRLabel3.55.Prompt">0</definedName>
    <definedName name="xxxRLabel3.56.Prompt">0</definedName>
    <definedName name="xxxRLabel3.57.Prompt">0</definedName>
    <definedName name="xxxRLabel3.58.Prompt">0</definedName>
    <definedName name="xxxRLabel3.59.Prompt">0</definedName>
    <definedName name="xxxRLabel3.6.Prompt">0</definedName>
    <definedName name="xxxRLabel3.60.Prompt">0</definedName>
    <definedName name="xxxRLabel3.61.Prompt">0</definedName>
    <definedName name="xxxRLabel3.62.Prompt">0</definedName>
    <definedName name="xxxRLabel3.63.Prompt">0</definedName>
    <definedName name="xxxRLabel3.64.Prompt">0</definedName>
    <definedName name="xxxRLabel3.65.Prompt">0</definedName>
    <definedName name="xxxRLabel3.66.Prompt">0</definedName>
    <definedName name="xxxRLabel3.67.Prompt">0</definedName>
    <definedName name="xxxRLabel3.68.Prompt">0</definedName>
    <definedName name="xxxRLabel3.69.Prompt">0</definedName>
    <definedName name="xxxRLabel3.7.Prompt">0</definedName>
    <definedName name="xxxRLabel3.70.Prompt">0</definedName>
    <definedName name="xxxRLabel3.71.Prompt">0</definedName>
    <definedName name="xxxRLabel3.72.Prompt">0</definedName>
    <definedName name="xxxRLabel3.73.Prompt">0</definedName>
    <definedName name="xxxRLabel3.74.Prompt">0</definedName>
    <definedName name="xxxRLabel3.75.Prompt">0</definedName>
    <definedName name="xxxRLabel3.76.Prompt">0</definedName>
    <definedName name="xxxRLabel3.77.Prompt">0</definedName>
    <definedName name="xxxRLabel3.78.Prompt">0</definedName>
    <definedName name="xxxRLabel3.8.Prompt">0</definedName>
    <definedName name="xxxRLabel3.9.Prompt">0</definedName>
    <definedName name="xxxRLabel4.1.Prompt">0</definedName>
    <definedName name="xxxRLabel4.10.Prompt">0</definedName>
    <definedName name="xxxRLabel4.11.Prompt">0</definedName>
    <definedName name="xxxRLabel4.12.Prompt">0</definedName>
    <definedName name="xxxRLabel4.13.Prompt">0</definedName>
    <definedName name="xxxRLabel4.14.Prompt">0</definedName>
    <definedName name="xxxRLabel4.15.Prompt">0</definedName>
    <definedName name="xxxRLabel4.16.Prompt">0</definedName>
    <definedName name="xxxRLabel4.17.Prompt">0</definedName>
    <definedName name="xxxRLabel4.18.Prompt">0</definedName>
    <definedName name="xxxRLabel4.19.Prompt">0</definedName>
    <definedName name="xxxRLabel4.2.Prompt">0</definedName>
    <definedName name="xxxRLabel4.20.Prompt">0</definedName>
    <definedName name="xxxRLabel4.21.Prompt">0</definedName>
    <definedName name="xxxRLabel4.22.Prompt">0</definedName>
    <definedName name="xxxRLabel4.23.Prompt">0</definedName>
    <definedName name="xxxRLabel4.24.Prompt">0</definedName>
    <definedName name="xxxRLabel4.25.Prompt">0</definedName>
    <definedName name="xxxRLabel4.26.Prompt">0</definedName>
    <definedName name="xxxRLabel4.27.Prompt">0</definedName>
    <definedName name="xxxRLabel4.28.Prompt">0</definedName>
    <definedName name="xxxRLabel4.29.Prompt">0</definedName>
    <definedName name="xxxRLabel4.3.Prompt">0</definedName>
    <definedName name="xxxRLabel4.30.Prompt">0</definedName>
    <definedName name="xxxRLabel4.31.Prompt">0</definedName>
    <definedName name="xxxRLabel4.32.Prompt">0</definedName>
    <definedName name="xxxRLabel4.33.Prompt">0</definedName>
    <definedName name="xxxRLabel4.34.Prompt">0</definedName>
    <definedName name="xxxRLabel4.35.Prompt">0</definedName>
    <definedName name="xxxRLabel4.36.Prompt">0</definedName>
    <definedName name="xxxRLabel4.37.Prompt">0</definedName>
    <definedName name="xxxRLabel4.38.Prompt">0</definedName>
    <definedName name="xxxRLabel4.39.Prompt">0</definedName>
    <definedName name="xxxRLabel4.4.Prompt">0</definedName>
    <definedName name="xxxRLabel4.40.Prompt">0</definedName>
    <definedName name="xxxRLabel4.41.Prompt">0</definedName>
    <definedName name="xxxRLabel4.42.Prompt">0</definedName>
    <definedName name="xxxRLabel4.43.Prompt">0</definedName>
    <definedName name="xxxRLabel4.44.Prompt">0</definedName>
    <definedName name="xxxRLabel4.45.Prompt">0</definedName>
    <definedName name="xxxRLabel4.46.Prompt">0</definedName>
    <definedName name="xxxRLabel4.47.Prompt">0</definedName>
    <definedName name="xxxRLabel4.48.Prompt">0</definedName>
    <definedName name="xxxRLabel4.49.Prompt">0</definedName>
    <definedName name="xxxRLabel4.5.Prompt">0</definedName>
    <definedName name="xxxRLabel4.50.Prompt">0</definedName>
    <definedName name="xxxRLabel4.51.Prompt">0</definedName>
    <definedName name="xxxRLabel4.52.Prompt">0</definedName>
    <definedName name="xxxRLabel4.53.Prompt">0</definedName>
    <definedName name="xxxRLabel4.54.Prompt">0</definedName>
    <definedName name="xxxRLabel4.55.Prompt">0</definedName>
    <definedName name="xxxRLabel4.56.Prompt">0</definedName>
    <definedName name="xxxRLabel4.57.Prompt">0</definedName>
    <definedName name="xxxRLabel4.58.Prompt">0</definedName>
    <definedName name="xxxRLabel4.59.Prompt">0</definedName>
    <definedName name="xxxRLabel4.6.Prompt">0</definedName>
    <definedName name="xxxRLabel4.60.Prompt">0</definedName>
    <definedName name="xxxRLabel4.61.Prompt">0</definedName>
    <definedName name="xxxRLabel4.62.Prompt">0</definedName>
    <definedName name="xxxRLabel4.63.Prompt">0</definedName>
    <definedName name="xxxRLabel4.64.Prompt">0</definedName>
    <definedName name="xxxRLabel4.65.Prompt">0</definedName>
    <definedName name="xxxRLabel4.66.Prompt">0</definedName>
    <definedName name="xxxRLabel4.67.Prompt">0</definedName>
    <definedName name="xxxRLabel4.68.Prompt">0</definedName>
    <definedName name="xxxRLabel4.69.Prompt">0</definedName>
    <definedName name="xxxRLabel4.7.Prompt">0</definedName>
    <definedName name="xxxRLabel4.70.Prompt">0</definedName>
    <definedName name="xxxRLabel4.71.Prompt">0</definedName>
    <definedName name="xxxRLabel4.72.Prompt">0</definedName>
    <definedName name="xxxRLabel4.73.Prompt">0</definedName>
    <definedName name="xxxRLabel4.74.Prompt">0</definedName>
    <definedName name="xxxRLabel4.75.Prompt">0</definedName>
    <definedName name="xxxRLabel4.76.Prompt">0</definedName>
    <definedName name="xxxRLabel4.8.Prompt">0</definedName>
    <definedName name="xxxRLabel4.9.Prompt">0</definedName>
    <definedName name="xxxRowHeader1bx">0</definedName>
    <definedName name="xxxRowHeader1by">13</definedName>
    <definedName name="xxxRowHeader1ex">0</definedName>
    <definedName name="xxxRowHeader1ey">13</definedName>
    <definedName name="xxxRowHeader2bx">5</definedName>
    <definedName name="xxxRowHeader2by">13</definedName>
    <definedName name="xxxRowHeader2ex">5</definedName>
    <definedName name="xxxRowHeader2ey">13</definedName>
    <definedName name="xxxRowHeader3bx">12</definedName>
    <definedName name="xxxRowHeader3by">13</definedName>
    <definedName name="xxxRowHeader3ex">12</definedName>
    <definedName name="xxxRowHeader3ey">13</definedName>
    <definedName name="xxxRowHeader4bx">20</definedName>
    <definedName name="xxxRowHeader4by">13</definedName>
    <definedName name="xxxRowHeader4ex">20</definedName>
    <definedName name="xxxRowHeader4ey">13</definedName>
    <definedName name="xxxRowLabels1bx">0</definedName>
    <definedName name="xxxRowLabels1by">15</definedName>
    <definedName name="xxxRowLabels1ex">0</definedName>
    <definedName name="xxxRowLabels1ey">62</definedName>
    <definedName name="xxxRowLabels2bx">5</definedName>
    <definedName name="xxxRowLabels2by">15</definedName>
    <definedName name="xxxRowLabels2ex">5</definedName>
    <definedName name="xxxRowLabels2ey">39</definedName>
    <definedName name="xxxRowLabels3bx">12</definedName>
    <definedName name="xxxRowLabels3by">15</definedName>
    <definedName name="xxxRowLabels3ex">12</definedName>
    <definedName name="xxxRowLabels3ey">92</definedName>
    <definedName name="xxxRowLabels4bx">20</definedName>
    <definedName name="xxxRowLabels4by">15</definedName>
    <definedName name="xxxRowLabels4ex">20</definedName>
    <definedName name="xxxRowLabels4ey">90</definedName>
    <definedName name="xxxSubmittable">TRUE</definedName>
    <definedName name="xxxUDCols1Count">0</definedName>
    <definedName name="xxxUDCols2Count">0</definedName>
    <definedName name="xxxUDCols3Count">0</definedName>
    <definedName name="xxxUDCols4Count">0</definedName>
    <definedName name="xxxUDRows1Count">0</definedName>
    <definedName name="xxxUDRows2Count">0</definedName>
    <definedName name="xxxUDRows3Count">0</definedName>
    <definedName name="xxxUDRows4Count">0</definedName>
    <definedName name="เงินเดือน" localSheetId="4">{"'Eng (page2)'!$A$1:$D$52"}</definedName>
    <definedName name="เงินเดือน" localSheetId="0">{"'Eng (page2)'!$A$1:$D$52"}</definedName>
    <definedName name="เงินเดือน">{"'Eng (page2)'!$A$1:$D$52"}</definedName>
    <definedName name="แบบสอบถาม28_2_44">"$"</definedName>
    <definedName name="ค่าข้อมูลของการจ่ายเงินสด" localSheetId="0">OFFSET(รายจ่ายเงินสดเริ่มต้น,,จุดข้อมูลรวม-1,1,-จุดข้อมูลรวม)</definedName>
    <definedName name="ค่าข้อมูลของการจ่ายเงินสด">OFFSET(รายจ่ายเงินสดเริ่มต้น,,จุดข้อมูลรวม-1,1,-จุดข้อมูลรวม)</definedName>
    <definedName name="ค่าข้อมูลของรายรับเงินสด" localSheetId="0">OFFSET(รายรับเงินสดเริ่มต้น,,จุดข้อมูลรวม-1,1,-จุดข้อมูลรวม)</definedName>
    <definedName name="ค่าข้อมูลของรายรับเงินสด">OFFSET(รายรับเงินสดเริ่มต้น,,จุดข้อมูลรวม-1,1,-จุดข้อมูลรวม)</definedName>
    <definedName name="ค่าข้อมูลของสถานะเงินสด" localSheetId="0">OFFSET(สถานะเงินสดเริ่มต้น,,จุดข้อมูลรวม-1,1,-จุดข้อมูลรวม)</definedName>
    <definedName name="ค่าข้อมูลของสถานะเงินสด">OFFSET(สถานะเงินสดเริ่มต้น,,จุดข้อมูลรวม-1,1,-จุดข้อมูลรวม)</definedName>
    <definedName name="ป้ายชื่อข้อมูล" localSheetId="0">OFFSET(ป้ายชื่อข้อมูลเริ่มต้น,,จุดข้อมูลรวม-1,1,-จุดข้อมูลรวม)</definedName>
    <definedName name="ป้ายชื่อข้อมูล">OFFSET(ป้ายชื่อข้อมูลเริ่มต้น,,จุดข้อมูลรวม-1,1,-จุดข้อมูลรวม)</definedName>
    <definedName name="검증" localSheetId="0">BlankMacro1</definedName>
    <definedName name="검증">BlankMacro1</definedName>
    <definedName name="ㄹㄹ" localSheetId="0">BlankMacro1</definedName>
    <definedName name="ㄹㄹ">BlankMacro1</definedName>
    <definedName name="미실현" localSheetId="0">BlankMacro1</definedName>
    <definedName name="미실현">BlankMacro1</definedName>
    <definedName name="ㅂㅂ" localSheetId="0">BlankMacro1</definedName>
    <definedName name="ㅂㅂ">BlankMacro1</definedName>
    <definedName name="수정사항2" localSheetId="0">BlankMacro1</definedName>
    <definedName name="수정사항2">BlankMacro1</definedName>
    <definedName name="템플리트모듈1" localSheetId="0">BlankMacro1</definedName>
    <definedName name="템플리트모듈1">BlankMacro1</definedName>
    <definedName name="템플리트모듈2" localSheetId="0">BlankMacro1</definedName>
    <definedName name="템플리트모듈2">BlankMacro1</definedName>
    <definedName name="템플리트모듈3" localSheetId="0">BlankMacro1</definedName>
    <definedName name="템플리트모듈3">BlankMacro1</definedName>
    <definedName name="템플리트모듈4" localSheetId="0">BlankMacro1</definedName>
    <definedName name="템플리트모듈4">BlankMacro1</definedName>
    <definedName name="템플리트모듈5" localSheetId="0">BlankMacro1</definedName>
    <definedName name="템플리트모듈5">BlankMacro1</definedName>
    <definedName name="템플리트모듈6" localSheetId="0">BlankMacro1</definedName>
    <definedName name="템플리트모듈6">BlankMacro1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2" i="19" l="1"/>
  <c r="E92" i="19"/>
  <c r="K81" i="19"/>
  <c r="I81" i="19"/>
  <c r="G81" i="19"/>
  <c r="E81" i="19"/>
  <c r="K89" i="19"/>
  <c r="I89" i="19"/>
  <c r="G89" i="19"/>
  <c r="E89" i="19"/>
  <c r="K31" i="19"/>
  <c r="S23" i="17"/>
  <c r="S27" i="17"/>
  <c r="W27" i="17" s="1"/>
  <c r="M62" i="16"/>
  <c r="K62" i="16"/>
  <c r="I62" i="16"/>
  <c r="G62" i="16"/>
  <c r="G54" i="16"/>
  <c r="U28" i="17" s="1"/>
  <c r="M53" i="16"/>
  <c r="K53" i="16"/>
  <c r="I53" i="16"/>
  <c r="G53" i="16"/>
  <c r="M16" i="16" l="1"/>
  <c r="K16" i="16"/>
  <c r="I16" i="16"/>
  <c r="G16" i="16"/>
  <c r="M130" i="23"/>
  <c r="I130" i="23"/>
  <c r="K130" i="23"/>
  <c r="G130" i="23"/>
  <c r="G133" i="23" s="1"/>
  <c r="I133" i="23" l="1"/>
  <c r="O13" i="18" l="1"/>
  <c r="O12" i="18"/>
  <c r="U30" i="17"/>
  <c r="M30" i="17"/>
  <c r="K30" i="17"/>
  <c r="I30" i="17"/>
  <c r="G30" i="17"/>
  <c r="S26" i="17"/>
  <c r="W26" i="17" s="1"/>
  <c r="U21" i="17"/>
  <c r="S15" i="17"/>
  <c r="W15" i="17" s="1"/>
  <c r="S18" i="17"/>
  <c r="W18" i="17" s="1"/>
  <c r="S19" i="17"/>
  <c r="W19" i="17" s="1"/>
  <c r="G21" i="17"/>
  <c r="I21" i="17"/>
  <c r="K21" i="17"/>
  <c r="M21" i="17"/>
  <c r="O21" i="17"/>
  <c r="Q21" i="17"/>
  <c r="M38" i="16"/>
  <c r="M40" i="16" s="1"/>
  <c r="M25" i="16"/>
  <c r="M28" i="16" s="1"/>
  <c r="I38" i="16"/>
  <c r="I40" i="16" s="1"/>
  <c r="I25" i="16"/>
  <c r="I28" i="16" s="1"/>
  <c r="M31" i="16" l="1"/>
  <c r="M45" i="16" s="1"/>
  <c r="M48" i="16" s="1"/>
  <c r="M61" i="16"/>
  <c r="M64" i="16" s="1"/>
  <c r="I31" i="16"/>
  <c r="I45" i="16" s="1"/>
  <c r="I48" i="16" s="1"/>
  <c r="I61" i="16"/>
  <c r="I64" i="16" s="1"/>
  <c r="G13" i="19"/>
  <c r="G42" i="19" s="1"/>
  <c r="K13" i="19"/>
  <c r="K42" i="19" s="1"/>
  <c r="W23" i="17"/>
  <c r="S21" i="17"/>
  <c r="W21" i="17" s="1"/>
  <c r="M42" i="16" l="1"/>
  <c r="M52" i="16" s="1"/>
  <c r="M56" i="16" s="1"/>
  <c r="I42" i="16"/>
  <c r="I52" i="16" s="1"/>
  <c r="I56" i="16" s="1"/>
  <c r="K48" i="19"/>
  <c r="K91" i="19" s="1"/>
  <c r="K95" i="19" s="1"/>
  <c r="G48" i="19"/>
  <c r="G91" i="19" s="1"/>
  <c r="G95" i="19" s="1"/>
  <c r="O17" i="18"/>
  <c r="K20" i="18"/>
  <c r="I20" i="18"/>
  <c r="G20" i="18"/>
  <c r="G27" i="23" l="1"/>
  <c r="K15" i="18" l="1"/>
  <c r="I15" i="18"/>
  <c r="G15" i="18"/>
  <c r="A1" i="18" l="1"/>
  <c r="A1" i="19" s="1"/>
  <c r="M133" i="23"/>
  <c r="M79" i="23"/>
  <c r="M72" i="23"/>
  <c r="M41" i="23"/>
  <c r="M27" i="23"/>
  <c r="I79" i="23"/>
  <c r="I72" i="23"/>
  <c r="I41" i="23"/>
  <c r="I27" i="23"/>
  <c r="A144" i="23"/>
  <c r="K133" i="23"/>
  <c r="A97" i="23"/>
  <c r="K79" i="23"/>
  <c r="G79" i="23"/>
  <c r="K72" i="23"/>
  <c r="G72" i="23"/>
  <c r="A53" i="23"/>
  <c r="A100" i="23" s="1"/>
  <c r="K41" i="23"/>
  <c r="G41" i="23"/>
  <c r="K27" i="23"/>
  <c r="I81" i="23" l="1"/>
  <c r="I135" i="23" s="1"/>
  <c r="M43" i="23"/>
  <c r="I43" i="23"/>
  <c r="K81" i="23"/>
  <c r="K135" i="23" s="1"/>
  <c r="M81" i="23"/>
  <c r="M135" i="23" s="1"/>
  <c r="G43" i="23"/>
  <c r="K43" i="23"/>
  <c r="G81" i="23"/>
  <c r="G135" i="23" s="1"/>
  <c r="K38" i="16" l="1"/>
  <c r="K40" i="16" s="1"/>
  <c r="K25" i="16" l="1"/>
  <c r="K28" i="16" s="1"/>
  <c r="K31" i="16" l="1"/>
  <c r="K45" i="16" s="1"/>
  <c r="K61" i="16"/>
  <c r="K64" i="16" s="1"/>
  <c r="I13" i="19"/>
  <c r="K42" i="16" l="1"/>
  <c r="K52" i="16" s="1"/>
  <c r="K56" i="16" s="1"/>
  <c r="K48" i="16"/>
  <c r="M18" i="18"/>
  <c r="M20" i="18" s="1"/>
  <c r="O18" i="18" l="1"/>
  <c r="O20" i="18" s="1"/>
  <c r="M15" i="18"/>
  <c r="A3" i="18"/>
  <c r="A3" i="19" l="1"/>
  <c r="A54" i="19"/>
  <c r="G38" i="16" l="1"/>
  <c r="G40" i="16" l="1"/>
  <c r="G25" i="16" l="1"/>
  <c r="I42" i="19"/>
  <c r="I48" i="19" s="1"/>
  <c r="E13" i="19" l="1"/>
  <c r="E42" i="19" s="1"/>
  <c r="E48" i="19" s="1"/>
  <c r="E91" i="19" s="1"/>
  <c r="G28" i="16"/>
  <c r="G31" i="16" l="1"/>
  <c r="G45" i="16" s="1"/>
  <c r="G61" i="16"/>
  <c r="G64" i="16" s="1"/>
  <c r="I91" i="19"/>
  <c r="I95" i="19" s="1"/>
  <c r="A52" i="19"/>
  <c r="G48" i="16" l="1"/>
  <c r="O28" i="17"/>
  <c r="O30" i="17" s="1"/>
  <c r="G42" i="16"/>
  <c r="G52" i="16" s="1"/>
  <c r="G56" i="16" s="1"/>
  <c r="E95" i="19"/>
  <c r="O15" i="18"/>
  <c r="Q28" i="17" l="1"/>
  <c r="S28" i="17" s="1"/>
  <c r="Q30" i="17" l="1"/>
  <c r="W28" i="17"/>
  <c r="S30" i="17"/>
  <c r="W30" i="17" s="1"/>
</calcChain>
</file>

<file path=xl/sharedStrings.xml><?xml version="1.0" encoding="utf-8"?>
<sst xmlns="http://schemas.openxmlformats.org/spreadsheetml/2006/main" count="389" uniqueCount="220">
  <si>
    <t>Notes</t>
  </si>
  <si>
    <t>Baht</t>
  </si>
  <si>
    <t>Assets</t>
  </si>
  <si>
    <t>Current assets</t>
  </si>
  <si>
    <t>Cash and cash equivalents</t>
  </si>
  <si>
    <t>Trade and other receivables</t>
  </si>
  <si>
    <t>Total current assets</t>
  </si>
  <si>
    <t>Non-current assets</t>
  </si>
  <si>
    <t>Total non-current assets</t>
  </si>
  <si>
    <t>Total assets</t>
  </si>
  <si>
    <t>……………………………………………………Director</t>
  </si>
  <si>
    <t>Current liabilities</t>
  </si>
  <si>
    <t>Trade and other payables</t>
  </si>
  <si>
    <t>Total current liabilities</t>
  </si>
  <si>
    <t>Non-current liabilities</t>
  </si>
  <si>
    <t>Employee benefit obligations</t>
  </si>
  <si>
    <t>Total non-current liabilities</t>
  </si>
  <si>
    <t>Total liabilities</t>
  </si>
  <si>
    <t>Share capital</t>
  </si>
  <si>
    <t xml:space="preserve">Authorised share capital </t>
  </si>
  <si>
    <t>Retained earnings</t>
  </si>
  <si>
    <t>Unappropriated</t>
  </si>
  <si>
    <t>Gross profit</t>
  </si>
  <si>
    <t>Selling expenses</t>
  </si>
  <si>
    <t>Administrative expenses</t>
  </si>
  <si>
    <t xml:space="preserve">Finance costs </t>
  </si>
  <si>
    <t>Income tax expense</t>
  </si>
  <si>
    <t>share capital</t>
  </si>
  <si>
    <t>Total</t>
  </si>
  <si>
    <t>Profit before income tax expense</t>
  </si>
  <si>
    <t>Income tax payable</t>
  </si>
  <si>
    <t>31 December</t>
  </si>
  <si>
    <t>Cash flows from operating activities</t>
  </si>
  <si>
    <t>Adjustments for:</t>
  </si>
  <si>
    <t>Depreciation of building and equipment</t>
  </si>
  <si>
    <t>Amortisation expenses</t>
  </si>
  <si>
    <t>Interest income</t>
  </si>
  <si>
    <t>Changes in operating assets and liabilities</t>
  </si>
  <si>
    <t>Cash flows from operations</t>
  </si>
  <si>
    <t>Cash flow from investing activities</t>
  </si>
  <si>
    <t>Interest received</t>
  </si>
  <si>
    <t>Cash flows from financing activities</t>
  </si>
  <si>
    <t>Employee benefit expenses</t>
  </si>
  <si>
    <t>Consolidated</t>
  </si>
  <si>
    <t>financial information</t>
  </si>
  <si>
    <t>Unaudited</t>
  </si>
  <si>
    <t>31 March</t>
  </si>
  <si>
    <t>Attributable to owners of the parent</t>
  </si>
  <si>
    <t>Issued and paid-up</t>
  </si>
  <si>
    <t>Long-term loans to related parties</t>
  </si>
  <si>
    <t>Other income</t>
  </si>
  <si>
    <t>Total equity</t>
  </si>
  <si>
    <t>interests</t>
  </si>
  <si>
    <t>owners of</t>
  </si>
  <si>
    <t>the parent</t>
  </si>
  <si>
    <t>Non</t>
  </si>
  <si>
    <t>controlling</t>
  </si>
  <si>
    <t>Other comprehensive income</t>
  </si>
  <si>
    <t>subsequently to profit or loss</t>
  </si>
  <si>
    <t>Currency translation differences</t>
  </si>
  <si>
    <t xml:space="preserve">Total items that will be reclassified </t>
  </si>
  <si>
    <t>Profit attributable to:</t>
  </si>
  <si>
    <t xml:space="preserve">Owners of the parent </t>
  </si>
  <si>
    <t>Non-controlling interests</t>
  </si>
  <si>
    <t>Total comprehensive income attributable to:</t>
  </si>
  <si>
    <t>Separate</t>
  </si>
  <si>
    <t>Other non-current assets</t>
  </si>
  <si>
    <t>Equity</t>
  </si>
  <si>
    <t>Total liabilities and equity</t>
  </si>
  <si>
    <t>Total comprehensive income for the period</t>
  </si>
  <si>
    <t>Cash and cash equivalents at the beginning of the period</t>
  </si>
  <si>
    <t>Cash and cash equivalents at the end of the period</t>
  </si>
  <si>
    <t>Property, plant and equipment</t>
  </si>
  <si>
    <t>Issued and paid-up share capital</t>
  </si>
  <si>
    <t>Net cash flows generated from operating activities</t>
  </si>
  <si>
    <t>paid-up</t>
  </si>
  <si>
    <t>Issued and</t>
  </si>
  <si>
    <t>Non-cash item</t>
  </si>
  <si>
    <t>Allowance for inventory obsolescence</t>
  </si>
  <si>
    <t xml:space="preserve">Current portion of long-term loans </t>
  </si>
  <si>
    <t>to related parties</t>
  </si>
  <si>
    <t>Inventories</t>
  </si>
  <si>
    <t>Other current assets</t>
  </si>
  <si>
    <t>Deposit at bank pledged as collateral</t>
  </si>
  <si>
    <t xml:space="preserve">Investments in subsidiaries </t>
  </si>
  <si>
    <t>Intangible assets</t>
  </si>
  <si>
    <t>Deferred tax assets</t>
  </si>
  <si>
    <t>Liabilities and equity</t>
  </si>
  <si>
    <t>Other current liabilities</t>
  </si>
  <si>
    <t>Premium arising from business combination</t>
  </si>
  <si>
    <t>under common control</t>
  </si>
  <si>
    <t>common control</t>
  </si>
  <si>
    <t>Proceeds from disposals of property, plant and equipment</t>
  </si>
  <si>
    <t>Premium arising</t>
  </si>
  <si>
    <t xml:space="preserve">Consolidated financial information (Unaudited) </t>
  </si>
  <si>
    <t>Cost of goods sold and rendering services</t>
  </si>
  <si>
    <t>Items that will be reclassified subsequently to profit or loss</t>
  </si>
  <si>
    <t>Written off equipment</t>
  </si>
  <si>
    <t>Other components of equity</t>
  </si>
  <si>
    <t>Revenue from sales and rendering services</t>
  </si>
  <si>
    <t>from business</t>
  </si>
  <si>
    <t>combination under</t>
  </si>
  <si>
    <t>Finance costs</t>
  </si>
  <si>
    <r>
      <t xml:space="preserve">Statement of Cash Flows </t>
    </r>
    <r>
      <rPr>
        <sz val="9"/>
        <color theme="1"/>
        <rFont val="Arial"/>
        <family val="2"/>
      </rPr>
      <t>(Cont’d)</t>
    </r>
  </si>
  <si>
    <t xml:space="preserve">Appropriated </t>
  </si>
  <si>
    <t xml:space="preserve"> Legal reserve</t>
  </si>
  <si>
    <t>R&amp;B Food Supply Public Company Limited</t>
  </si>
  <si>
    <t>Appropriated</t>
  </si>
  <si>
    <t>for legal</t>
  </si>
  <si>
    <t>reserve</t>
  </si>
  <si>
    <t>Appropriated for</t>
  </si>
  <si>
    <t>legal reserve</t>
  </si>
  <si>
    <t>Depreciation of building and building improvement from</t>
  </si>
  <si>
    <t xml:space="preserve">  investment property</t>
  </si>
  <si>
    <t>Statement of Comprehensive Income</t>
  </si>
  <si>
    <t>Statement of Changes in Equity</t>
  </si>
  <si>
    <t xml:space="preserve">Statement of Cash Flows </t>
  </si>
  <si>
    <r>
      <rPr>
        <u/>
        <sz val="8"/>
        <color theme="1"/>
        <rFont val="Arial"/>
        <family val="2"/>
      </rPr>
      <t>Less</t>
    </r>
    <r>
      <rPr>
        <sz val="8"/>
        <color theme="1"/>
        <rFont val="Arial"/>
        <family val="2"/>
      </rPr>
      <t xml:space="preserve">  employee benefit paid</t>
    </r>
  </si>
  <si>
    <r>
      <t>Less</t>
    </r>
    <r>
      <rPr>
        <sz val="8"/>
        <color theme="1"/>
        <rFont val="Arial"/>
        <family val="2"/>
      </rPr>
      <t xml:space="preserve">  interest paid</t>
    </r>
  </si>
  <si>
    <r>
      <t>Less</t>
    </r>
    <r>
      <rPr>
        <sz val="8"/>
        <color theme="1"/>
        <rFont val="Arial"/>
        <family val="2"/>
      </rPr>
      <t xml:space="preserve">  income tax paid</t>
    </r>
  </si>
  <si>
    <t>Net increase in cash and cash equivalents</t>
  </si>
  <si>
    <t>Statement of Financial Position</t>
  </si>
  <si>
    <t xml:space="preserve"> financial statements</t>
  </si>
  <si>
    <t>Investment properties</t>
  </si>
  <si>
    <r>
      <t xml:space="preserve">Statement of Financial Position </t>
    </r>
    <r>
      <rPr>
        <sz val="9"/>
        <rFont val="Arial"/>
        <family val="2"/>
      </rPr>
      <t>(Cont’d)</t>
    </r>
  </si>
  <si>
    <t xml:space="preserve">Ordinary shares, 2,000,000,000 shares </t>
  </si>
  <si>
    <t>of par Baht 1 each</t>
  </si>
  <si>
    <t xml:space="preserve">of paid-up Baht 1 each </t>
  </si>
  <si>
    <t xml:space="preserve">Total equity attributable to owners </t>
  </si>
  <si>
    <t>of the parent</t>
  </si>
  <si>
    <t>Current portion of lease liabilities</t>
  </si>
  <si>
    <t>Lease liabilities</t>
  </si>
  <si>
    <t>Right-of-use assets</t>
  </si>
  <si>
    <t>Expense from investment property</t>
  </si>
  <si>
    <r>
      <t xml:space="preserve">Statement of Changes in Equity </t>
    </r>
    <r>
      <rPr>
        <sz val="9"/>
        <color theme="1"/>
        <rFont val="Arial"/>
        <family val="2"/>
      </rPr>
      <t>(Cont’d)</t>
    </r>
  </si>
  <si>
    <t>Exchange gain (loss) on cash and cash equivalents</t>
  </si>
  <si>
    <t>Unrealised (gain) loss on exchange rate</t>
  </si>
  <si>
    <t>Translation of</t>
  </si>
  <si>
    <t>Net cash flows (used in) generated from financing activities</t>
  </si>
  <si>
    <t>Audited</t>
  </si>
  <si>
    <t xml:space="preserve">Other comprehensive loss for the period </t>
  </si>
  <si>
    <t>Amortisation of right-of-use assets</t>
  </si>
  <si>
    <t>Net impairment losses on financial assets</t>
  </si>
  <si>
    <t>Rental income on a straight line basis of investment property</t>
  </si>
  <si>
    <t>Payment of investment property</t>
  </si>
  <si>
    <t>at amortised cost</t>
  </si>
  <si>
    <t xml:space="preserve"> financial information</t>
  </si>
  <si>
    <t>2021</t>
  </si>
  <si>
    <t>Opening balance as at 1 January 2021</t>
  </si>
  <si>
    <t>Closing balance as at 31 March 2021</t>
  </si>
  <si>
    <t>from non-controlling interests</t>
  </si>
  <si>
    <t xml:space="preserve">Increasing of non-controlling interest from  </t>
  </si>
  <si>
    <t xml:space="preserve">subsidiary requests from shares subscription </t>
  </si>
  <si>
    <t xml:space="preserve">    payment </t>
  </si>
  <si>
    <t xml:space="preserve">Financial assets (fixed deposits) measured </t>
  </si>
  <si>
    <t>Capital contributed</t>
  </si>
  <si>
    <t>Other comprehensive income:</t>
  </si>
  <si>
    <t>Earnings per share - owners of the Company</t>
  </si>
  <si>
    <t>(Loss) gain on exchange rate</t>
  </si>
  <si>
    <t xml:space="preserve">Separate financial information  (Unaudited) </t>
  </si>
  <si>
    <t>Short-term loan to related parties</t>
  </si>
  <si>
    <t>Premium</t>
  </si>
  <si>
    <t>on paid-up</t>
  </si>
  <si>
    <t>capital</t>
  </si>
  <si>
    <t>paid-up capital</t>
  </si>
  <si>
    <t>Decrease in value of inventories</t>
  </si>
  <si>
    <t>Gain on disposals of equipment</t>
  </si>
  <si>
    <t>Rental income from investment property</t>
  </si>
  <si>
    <t>Payments for purchase of property, plant and equipment</t>
  </si>
  <si>
    <t>Payments for right-of-use assets</t>
  </si>
  <si>
    <t>Payments for purchase of intangible assets</t>
  </si>
  <si>
    <t>Proceeds from long-term loans to related parties</t>
  </si>
  <si>
    <t>Proceeds from leases investment property</t>
  </si>
  <si>
    <t>Payments for principal elements of lease payments</t>
  </si>
  <si>
    <t>Proceeds shares subscription of subsidiary</t>
  </si>
  <si>
    <t>Lease modifications and reassessment</t>
  </si>
  <si>
    <t>Increase in right-of-use assets from lease</t>
  </si>
  <si>
    <t>The accompanying notes from part of this interim financial information</t>
  </si>
  <si>
    <t>The accompanying notes from part of these consolidated and company financial statements.</t>
  </si>
  <si>
    <t xml:space="preserve">Payments for acquisition of subsidiaries
</t>
  </si>
  <si>
    <t xml:space="preserve">Increase in accounts payable from purchased property, plant </t>
  </si>
  <si>
    <t>and equipment</t>
  </si>
  <si>
    <t>2022</t>
  </si>
  <si>
    <t>As at 31 March 2022</t>
  </si>
  <si>
    <t>For the three-month period ended 31 March 2022</t>
  </si>
  <si>
    <t>Closing balance as at 31 March 2022</t>
  </si>
  <si>
    <t>Opening balance as at 1 January 2022</t>
  </si>
  <si>
    <t>Opening balance at 1 January 2021 - restated</t>
  </si>
  <si>
    <t>Biological assets</t>
  </si>
  <si>
    <t>Dividend income</t>
  </si>
  <si>
    <t>-  From continuing operations</t>
  </si>
  <si>
    <t>-  From discontinued operations</t>
  </si>
  <si>
    <t>Basic earnings per share</t>
  </si>
  <si>
    <t xml:space="preserve">Total basic earnings per share </t>
  </si>
  <si>
    <t xml:space="preserve">Dividends </t>
  </si>
  <si>
    <t>(Reversal) net impairment losses on financial assets</t>
  </si>
  <si>
    <t>Lease termination</t>
  </si>
  <si>
    <t xml:space="preserve">   - Biological assets</t>
  </si>
  <si>
    <t xml:space="preserve">   - Trade and other receivables </t>
  </si>
  <si>
    <t xml:space="preserve">   - Inventories</t>
  </si>
  <si>
    <t xml:space="preserve">   - Other current assets</t>
  </si>
  <si>
    <t xml:space="preserve">   - Other non-current assets</t>
  </si>
  <si>
    <t xml:space="preserve">   - Trade and other payables</t>
  </si>
  <si>
    <t xml:space="preserve">   - Other current liabilities</t>
  </si>
  <si>
    <t>Discontinued operations</t>
  </si>
  <si>
    <t>Payment for purchases of financial assets (fixed deposit)</t>
  </si>
  <si>
    <t xml:space="preserve">   measured at amortised cost</t>
  </si>
  <si>
    <t>Proceeds from disposal of financial assets (fixed deposit)</t>
  </si>
  <si>
    <t>Short-term loans made to related parties</t>
  </si>
  <si>
    <t>Proceeds from short-term loans to related parties</t>
  </si>
  <si>
    <t>-</t>
  </si>
  <si>
    <t>Dividend receivable</t>
  </si>
  <si>
    <t>Gain on write-off lease agreements</t>
  </si>
  <si>
    <t>Note</t>
  </si>
  <si>
    <t>Net cash flows (used in) generated from investing activities</t>
  </si>
  <si>
    <t>Profit for the period from continuing operations</t>
  </si>
  <si>
    <t>Profit for the period</t>
  </si>
  <si>
    <t>Premium on paid-up capital</t>
  </si>
  <si>
    <t>Loss for the period from discontinued operations - net of tax</t>
  </si>
  <si>
    <t>Premium 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</si>
</sst>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43" formatCode="_-* #,##0.00_-;\-* #,##0.00_-;_-* &quot;-&quot;??_-;_-@_-"/>
    <numFmt numFmtId="164" formatCode="_(* #,##0.00_);_(* \(#,##0.00\);_(* &quot;-&quot;??_);_(@_)"/>
    <numFmt numFmtId="165" formatCode="#,##0;\(#,##0\);&quot;-&quot;;@"/>
    <numFmt numFmtId="166" formatCode="#,##0;\(#,##0\)"/>
    <numFmt numFmtId="167" formatCode="_(* #,##0_);_(* \(#,##0\);_(* &quot;-&quot;\ \ _)\ \ \ \ \ ;_(@_)"/>
    <numFmt numFmtId="168" formatCode="_-* #,##0_-;\-* #,##0_-;_-* &quot;-&quot;??_-;_-@_-"/>
    <numFmt numFmtId="169" formatCode="#,##0.00;\(#,##0.00\);&quot;-&quot;;@"/>
  </numFmts>
  <fonts count="18" x14ac:knownFonts="1">
    <font>
      <sz val="16"/>
      <color theme="1"/>
      <name val="AngsanaUPC"/>
      <family val="2"/>
      <charset val="22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u/>
      <sz val="8"/>
      <color theme="1"/>
      <name val="Arial"/>
      <family val="2"/>
    </font>
    <font>
      <i/>
      <sz val="8"/>
      <color theme="1"/>
      <name val="Arial"/>
      <family val="2"/>
    </font>
    <font>
      <sz val="9"/>
      <name val="Arial"/>
      <family val="2"/>
    </font>
    <font>
      <sz val="16"/>
      <color theme="1"/>
      <name val="AngsanaUPC"/>
      <family val="2"/>
      <charset val="222"/>
    </font>
    <font>
      <b/>
      <sz val="9"/>
      <name val="Arial"/>
      <family val="2"/>
    </font>
    <font>
      <u/>
      <sz val="9"/>
      <name val="Arial"/>
      <family val="2"/>
    </font>
    <font>
      <sz val="10"/>
      <name val="MS Sans Serif"/>
      <family val="2"/>
      <charset val="222"/>
    </font>
    <font>
      <sz val="8"/>
      <color rgb="FFFF0000"/>
      <name val="Arial"/>
      <family val="2"/>
    </font>
    <font>
      <sz val="14"/>
      <name val="Cordia New"/>
      <family val="2"/>
    </font>
    <font>
      <sz val="8"/>
      <name val="Arial"/>
      <family val="2"/>
    </font>
    <font>
      <b/>
      <sz val="8"/>
      <name val="Arial"/>
      <family val="2"/>
    </font>
    <font>
      <sz val="13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auto="1"/>
      </bottom>
      <diagonal/>
    </border>
  </borders>
  <cellStyleXfs count="5">
    <xf numFmtId="0" fontId="0" fillId="0" borderId="0"/>
    <xf numFmtId="0" fontId="11" fillId="0" borderId="0" applyFont="0" applyAlignment="0">
      <alignment horizontal="center"/>
    </xf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13" fillId="0" borderId="0"/>
  </cellStyleXfs>
  <cellXfs count="216">
    <xf numFmtId="0" fontId="0" fillId="0" borderId="0" xfId="0"/>
    <xf numFmtId="165" fontId="2" fillId="0" borderId="0" xfId="0" applyNumberFormat="1" applyFont="1" applyFill="1" applyAlignment="1">
      <alignment vertical="center"/>
    </xf>
    <xf numFmtId="0" fontId="1" fillId="0" borderId="3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165" fontId="2" fillId="0" borderId="3" xfId="0" applyNumberFormat="1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165" fontId="2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166" fontId="1" fillId="0" borderId="0" xfId="0" applyNumberFormat="1" applyFont="1" applyFill="1" applyAlignment="1">
      <alignment vertical="center"/>
    </xf>
    <xf numFmtId="166" fontId="1" fillId="0" borderId="0" xfId="0" applyNumberFormat="1" applyFont="1" applyFill="1" applyAlignment="1">
      <alignment horizontal="left" vertical="center"/>
    </xf>
    <xf numFmtId="166" fontId="1" fillId="0" borderId="0" xfId="0" quotePrefix="1" applyNumberFormat="1" applyFont="1" applyFill="1" applyAlignment="1">
      <alignment horizontal="left" vertical="center"/>
    </xf>
    <xf numFmtId="166" fontId="1" fillId="0" borderId="3" xfId="0" applyNumberFormat="1" applyFont="1" applyFill="1" applyBorder="1" applyAlignment="1">
      <alignment horizontal="left" vertical="center"/>
    </xf>
    <xf numFmtId="166" fontId="1" fillId="0" borderId="0" xfId="0" applyNumberFormat="1" applyFont="1" applyFill="1" applyBorder="1" applyAlignment="1">
      <alignment horizontal="left" vertical="center"/>
    </xf>
    <xf numFmtId="166" fontId="2" fillId="0" borderId="3" xfId="0" applyNumberFormat="1" applyFont="1" applyFill="1" applyBorder="1" applyAlignment="1">
      <alignment vertical="center"/>
    </xf>
    <xf numFmtId="166" fontId="2" fillId="0" borderId="3" xfId="0" applyNumberFormat="1" applyFont="1" applyFill="1" applyBorder="1" applyAlignment="1">
      <alignment horizontal="left" vertical="center"/>
    </xf>
    <xf numFmtId="166" fontId="2" fillId="0" borderId="0" xfId="0" applyNumberFormat="1" applyFont="1" applyFill="1" applyBorder="1" applyAlignment="1">
      <alignment horizontal="left" vertical="center"/>
    </xf>
    <xf numFmtId="168" fontId="2" fillId="0" borderId="0" xfId="0" applyNumberFormat="1" applyFont="1" applyFill="1" applyBorder="1" applyAlignment="1">
      <alignment horizontal="right" vertical="center"/>
    </xf>
    <xf numFmtId="0" fontId="2" fillId="0" borderId="0" xfId="0" applyFont="1" applyAlignment="1">
      <alignment vertical="center"/>
    </xf>
    <xf numFmtId="165" fontId="2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3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165" fontId="2" fillId="0" borderId="3" xfId="0" applyNumberFormat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vertical="center"/>
    </xf>
    <xf numFmtId="167" fontId="1" fillId="0" borderId="0" xfId="0" applyNumberFormat="1" applyFont="1" applyBorder="1" applyAlignment="1" applyProtection="1">
      <alignment vertical="center"/>
      <protection locked="0"/>
    </xf>
    <xf numFmtId="165" fontId="1" fillId="0" borderId="0" xfId="0" applyNumberFormat="1" applyFont="1" applyAlignment="1">
      <alignment vertical="center"/>
    </xf>
    <xf numFmtId="165" fontId="1" fillId="0" borderId="0" xfId="0" applyNumberFormat="1" applyFont="1" applyAlignment="1">
      <alignment horizontal="right" vertical="center"/>
    </xf>
    <xf numFmtId="165" fontId="1" fillId="0" borderId="3" xfId="0" applyNumberFormat="1" applyFont="1" applyBorder="1" applyAlignment="1">
      <alignment horizontal="right" vertical="center"/>
    </xf>
    <xf numFmtId="165" fontId="1" fillId="0" borderId="0" xfId="0" applyNumberFormat="1" applyFont="1" applyBorder="1" applyAlignment="1">
      <alignment vertical="center"/>
    </xf>
    <xf numFmtId="0" fontId="1" fillId="0" borderId="0" xfId="0" quotePrefix="1" applyFont="1" applyAlignment="1">
      <alignment vertical="center"/>
    </xf>
    <xf numFmtId="0" fontId="2" fillId="0" borderId="0" xfId="0" applyFont="1" applyBorder="1" applyAlignment="1">
      <alignment horizontal="center" vertical="center"/>
    </xf>
    <xf numFmtId="165" fontId="1" fillId="0" borderId="0" xfId="0" applyNumberFormat="1" applyFont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165" fontId="4" fillId="0" borderId="0" xfId="0" applyNumberFormat="1" applyFont="1" applyBorder="1" applyAlignment="1">
      <alignment vertical="center"/>
    </xf>
    <xf numFmtId="165" fontId="3" fillId="0" borderId="3" xfId="0" applyNumberFormat="1" applyFont="1" applyFill="1" applyBorder="1" applyAlignment="1">
      <alignment horizontal="right" vertical="center"/>
    </xf>
    <xf numFmtId="165" fontId="3" fillId="0" borderId="0" xfId="0" applyNumberFormat="1" applyFont="1" applyFill="1" applyAlignment="1">
      <alignment horizontal="right" vertical="center"/>
    </xf>
    <xf numFmtId="165" fontId="4" fillId="0" borderId="0" xfId="0" applyNumberFormat="1" applyFont="1" applyFill="1" applyBorder="1" applyAlignment="1">
      <alignment vertical="center"/>
    </xf>
    <xf numFmtId="165" fontId="4" fillId="0" borderId="3" xfId="0" applyNumberFormat="1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4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center"/>
    </xf>
    <xf numFmtId="165" fontId="3" fillId="0" borderId="0" xfId="0" quotePrefix="1" applyNumberFormat="1" applyFont="1" applyFill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165" fontId="4" fillId="0" borderId="3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165" fontId="3" fillId="0" borderId="0" xfId="0" applyNumberFormat="1" applyFont="1" applyFill="1" applyAlignment="1">
      <alignment vertical="center"/>
    </xf>
    <xf numFmtId="43" fontId="4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>
      <alignment vertical="center"/>
    </xf>
    <xf numFmtId="169" fontId="4" fillId="0" borderId="0" xfId="0" applyNumberFormat="1" applyFont="1" applyFill="1" applyBorder="1" applyAlignment="1">
      <alignment vertical="center"/>
    </xf>
    <xf numFmtId="166" fontId="3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166" fontId="4" fillId="0" borderId="0" xfId="0" applyNumberFormat="1" applyFont="1" applyFill="1" applyAlignment="1">
      <alignment vertical="center"/>
    </xf>
    <xf numFmtId="166" fontId="3" fillId="0" borderId="0" xfId="0" applyNumberFormat="1" applyFont="1" applyFill="1" applyAlignment="1">
      <alignment horizontal="right" vertical="center"/>
    </xf>
    <xf numFmtId="166" fontId="3" fillId="0" borderId="0" xfId="0" applyNumberFormat="1" applyFont="1" applyFill="1" applyAlignment="1">
      <alignment horizontal="left" vertical="center"/>
    </xf>
    <xf numFmtId="166" fontId="4" fillId="0" borderId="0" xfId="0" applyNumberFormat="1" applyFont="1" applyFill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 wrapText="1"/>
    </xf>
    <xf numFmtId="0" fontId="4" fillId="0" borderId="0" xfId="0" quotePrefix="1" applyFont="1" applyFill="1" applyAlignment="1">
      <alignment vertical="center"/>
    </xf>
    <xf numFmtId="165" fontId="4" fillId="0" borderId="3" xfId="0" applyNumberFormat="1" applyFont="1" applyFill="1" applyBorder="1" applyAlignment="1">
      <alignment horizontal="right" vertical="center" wrapText="1"/>
    </xf>
    <xf numFmtId="165" fontId="4" fillId="0" borderId="0" xfId="0" applyNumberFormat="1" applyFont="1" applyFill="1" applyAlignment="1">
      <alignment horizontal="right" vertical="center" wrapText="1"/>
    </xf>
    <xf numFmtId="0" fontId="5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left"/>
    </xf>
    <xf numFmtId="165" fontId="4" fillId="0" borderId="0" xfId="0" quotePrefix="1" applyNumberFormat="1" applyFont="1" applyFill="1" applyBorder="1" applyAlignment="1">
      <alignment horizontal="right" vertical="center"/>
    </xf>
    <xf numFmtId="165" fontId="4" fillId="0" borderId="2" xfId="0" applyNumberFormat="1" applyFont="1" applyFill="1" applyBorder="1" applyAlignment="1">
      <alignment horizontal="right" vertical="center"/>
    </xf>
    <xf numFmtId="166" fontId="4" fillId="0" borderId="0" xfId="0" applyNumberFormat="1" applyFont="1" applyFill="1" applyBorder="1" applyAlignment="1">
      <alignment vertical="center"/>
    </xf>
    <xf numFmtId="166" fontId="4" fillId="0" borderId="0" xfId="0" quotePrefix="1" applyNumberFormat="1" applyFont="1" applyFill="1" applyAlignment="1">
      <alignment horizontal="left" vertical="center"/>
    </xf>
    <xf numFmtId="165" fontId="4" fillId="0" borderId="4" xfId="0" applyNumberFormat="1" applyFont="1" applyFill="1" applyBorder="1" applyAlignment="1">
      <alignment horizontal="right" vertical="center"/>
    </xf>
    <xf numFmtId="0" fontId="7" fillId="0" borderId="0" xfId="0" applyFont="1" applyFill="1" applyAlignment="1">
      <alignment horizontal="left" vertical="center"/>
    </xf>
    <xf numFmtId="165" fontId="7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9" fillId="0" borderId="3" xfId="0" applyFont="1" applyFill="1" applyBorder="1" applyAlignment="1">
      <alignment vertical="center"/>
    </xf>
    <xf numFmtId="0" fontId="7" fillId="0" borderId="3" xfId="0" applyFont="1" applyFill="1" applyBorder="1" applyAlignment="1">
      <alignment vertical="center"/>
    </xf>
    <xf numFmtId="165" fontId="7" fillId="0" borderId="3" xfId="0" applyNumberFormat="1" applyFont="1" applyFill="1" applyBorder="1" applyAlignment="1">
      <alignment vertical="center"/>
    </xf>
    <xf numFmtId="0" fontId="7" fillId="0" borderId="0" xfId="0" applyFont="1" applyFill="1" applyAlignment="1">
      <alignment horizontal="right" vertical="center"/>
    </xf>
    <xf numFmtId="0" fontId="10" fillId="0" borderId="0" xfId="0" quotePrefix="1" applyFont="1" applyFill="1" applyAlignment="1">
      <alignment horizontal="left" vertical="center"/>
    </xf>
    <xf numFmtId="165" fontId="9" fillId="0" borderId="0" xfId="0" quotePrefix="1" applyNumberFormat="1" applyFont="1" applyFill="1" applyAlignment="1">
      <alignment horizontal="right" vertical="center"/>
    </xf>
    <xf numFmtId="0" fontId="9" fillId="0" borderId="0" xfId="0" quotePrefix="1" applyFont="1" applyFill="1" applyAlignment="1">
      <alignment vertical="center"/>
    </xf>
    <xf numFmtId="165" fontId="9" fillId="0" borderId="3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right" vertical="center"/>
    </xf>
    <xf numFmtId="165" fontId="9" fillId="2" borderId="0" xfId="0" quotePrefix="1" applyNumberFormat="1" applyFont="1" applyFill="1" applyBorder="1" applyAlignment="1">
      <alignment horizontal="right" vertical="center"/>
    </xf>
    <xf numFmtId="165" fontId="9" fillId="0" borderId="0" xfId="0" quotePrefix="1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left" vertical="center"/>
    </xf>
    <xf numFmtId="0" fontId="9" fillId="0" borderId="0" xfId="0" quotePrefix="1" applyFont="1" applyFill="1" applyAlignment="1">
      <alignment horizontal="right" vertical="center"/>
    </xf>
    <xf numFmtId="0" fontId="7" fillId="0" borderId="0" xfId="0" quotePrefix="1" applyFont="1" applyFill="1" applyAlignment="1">
      <alignment horizontal="left" vertical="center"/>
    </xf>
    <xf numFmtId="165" fontId="7" fillId="2" borderId="3" xfId="0" applyNumberFormat="1" applyFont="1" applyFill="1" applyBorder="1" applyAlignment="1">
      <alignment horizontal="right" vertical="center"/>
    </xf>
    <xf numFmtId="165" fontId="7" fillId="0" borderId="3" xfId="0" applyNumberFormat="1" applyFont="1" applyFill="1" applyBorder="1" applyAlignment="1">
      <alignment horizontal="right" vertical="center"/>
    </xf>
    <xf numFmtId="0" fontId="7" fillId="0" borderId="0" xfId="0" applyFont="1" applyAlignment="1">
      <alignment vertical="center"/>
    </xf>
    <xf numFmtId="0" fontId="7" fillId="0" borderId="0" xfId="1" applyFont="1" applyFill="1" applyAlignment="1">
      <alignment vertical="center"/>
    </xf>
    <xf numFmtId="165" fontId="7" fillId="2" borderId="4" xfId="0" applyNumberFormat="1" applyFont="1" applyFill="1" applyBorder="1" applyAlignment="1">
      <alignment horizontal="right" vertical="center"/>
    </xf>
    <xf numFmtId="165" fontId="7" fillId="0" borderId="4" xfId="0" applyNumberFormat="1" applyFont="1" applyFill="1" applyBorder="1" applyAlignment="1">
      <alignment horizontal="right" vertical="center"/>
    </xf>
    <xf numFmtId="165" fontId="7" fillId="0" borderId="0" xfId="0" applyNumberFormat="1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65" fontId="9" fillId="2" borderId="0" xfId="0" applyNumberFormat="1" applyFont="1" applyFill="1" applyBorder="1" applyAlignment="1">
      <alignment horizontal="right" vertical="center"/>
    </xf>
    <xf numFmtId="165" fontId="7" fillId="2" borderId="0" xfId="0" applyNumberFormat="1" applyFont="1" applyFill="1" applyAlignment="1">
      <alignment vertical="center"/>
    </xf>
    <xf numFmtId="165" fontId="7" fillId="2" borderId="3" xfId="0" applyNumberFormat="1" applyFont="1" applyFill="1" applyBorder="1" applyAlignment="1">
      <alignment vertical="center"/>
    </xf>
    <xf numFmtId="165" fontId="7" fillId="2" borderId="0" xfId="0" applyNumberFormat="1" applyFont="1" applyFill="1" applyBorder="1" applyAlignment="1">
      <alignment vertical="center"/>
    </xf>
    <xf numFmtId="0" fontId="7" fillId="2" borderId="0" xfId="0" applyFont="1" applyFill="1" applyAlignment="1">
      <alignment vertical="center"/>
    </xf>
    <xf numFmtId="165" fontId="7" fillId="2" borderId="4" xfId="0" applyNumberFormat="1" applyFont="1" applyFill="1" applyBorder="1" applyAlignment="1">
      <alignment vertical="center"/>
    </xf>
    <xf numFmtId="165" fontId="7" fillId="0" borderId="4" xfId="0" applyNumberFormat="1" applyFont="1" applyFill="1" applyBorder="1" applyAlignment="1">
      <alignment vertical="center"/>
    </xf>
    <xf numFmtId="164" fontId="7" fillId="0" borderId="3" xfId="2" applyFont="1" applyFill="1" applyBorder="1" applyAlignment="1">
      <alignment vertical="center"/>
    </xf>
    <xf numFmtId="165" fontId="4" fillId="2" borderId="0" xfId="0" applyNumberFormat="1" applyFont="1" applyFill="1" applyBorder="1" applyAlignment="1">
      <alignment horizontal="right" vertical="center"/>
    </xf>
    <xf numFmtId="165" fontId="4" fillId="2" borderId="3" xfId="0" applyNumberFormat="1" applyFont="1" applyFill="1" applyBorder="1" applyAlignment="1">
      <alignment horizontal="right" vertical="center"/>
    </xf>
    <xf numFmtId="165" fontId="4" fillId="2" borderId="0" xfId="0" applyNumberFormat="1" applyFont="1" applyFill="1" applyAlignment="1">
      <alignment vertical="center"/>
    </xf>
    <xf numFmtId="165" fontId="4" fillId="2" borderId="0" xfId="0" quotePrefix="1" applyNumberFormat="1" applyFont="1" applyFill="1" applyBorder="1" applyAlignment="1">
      <alignment vertical="center"/>
    </xf>
    <xf numFmtId="165" fontId="4" fillId="2" borderId="0" xfId="0" applyNumberFormat="1" applyFont="1" applyFill="1" applyBorder="1" applyAlignment="1">
      <alignment vertical="center"/>
    </xf>
    <xf numFmtId="165" fontId="4" fillId="2" borderId="4" xfId="0" quotePrefix="1" applyNumberFormat="1" applyFont="1" applyFill="1" applyBorder="1" applyAlignment="1">
      <alignment vertical="center"/>
    </xf>
    <xf numFmtId="165" fontId="4" fillId="2" borderId="3" xfId="0" applyNumberFormat="1" applyFont="1" applyFill="1" applyBorder="1" applyAlignment="1">
      <alignment vertical="center"/>
    </xf>
    <xf numFmtId="165" fontId="4" fillId="2" borderId="4" xfId="0" applyNumberFormat="1" applyFont="1" applyFill="1" applyBorder="1" applyAlignment="1">
      <alignment vertical="center"/>
    </xf>
    <xf numFmtId="169" fontId="4" fillId="2" borderId="4" xfId="0" applyNumberFormat="1" applyFont="1" applyFill="1" applyBorder="1" applyAlignment="1">
      <alignment vertical="center"/>
    </xf>
    <xf numFmtId="165" fontId="4" fillId="2" borderId="0" xfId="0" applyNumberFormat="1" applyFont="1" applyFill="1" applyAlignment="1">
      <alignment horizontal="right" vertical="center"/>
    </xf>
    <xf numFmtId="165" fontId="2" fillId="2" borderId="0" xfId="0" applyNumberFormat="1" applyFont="1" applyFill="1" applyBorder="1" applyAlignment="1">
      <alignment vertical="center"/>
    </xf>
    <xf numFmtId="165" fontId="2" fillId="2" borderId="0" xfId="0" applyNumberFormat="1" applyFont="1" applyFill="1" applyBorder="1" applyAlignment="1">
      <alignment horizontal="right" vertical="center"/>
    </xf>
    <xf numFmtId="165" fontId="2" fillId="2" borderId="3" xfId="0" applyNumberFormat="1" applyFont="1" applyFill="1" applyBorder="1" applyAlignment="1">
      <alignment horizontal="right" vertical="center"/>
    </xf>
    <xf numFmtId="165" fontId="2" fillId="2" borderId="0" xfId="0" quotePrefix="1" applyNumberFormat="1" applyFont="1" applyFill="1" applyBorder="1" applyAlignment="1">
      <alignment horizontal="center" vertical="center"/>
    </xf>
    <xf numFmtId="165" fontId="2" fillId="2" borderId="4" xfId="0" applyNumberFormat="1" applyFont="1" applyFill="1" applyBorder="1" applyAlignment="1">
      <alignment vertical="center"/>
    </xf>
    <xf numFmtId="0" fontId="4" fillId="2" borderId="0" xfId="0" applyFont="1" applyFill="1" applyAlignment="1">
      <alignment vertical="center"/>
    </xf>
    <xf numFmtId="165" fontId="4" fillId="2" borderId="0" xfId="0" applyNumberFormat="1" applyFont="1" applyFill="1" applyBorder="1" applyAlignment="1">
      <alignment horizontal="right" vertical="center" wrapText="1"/>
    </xf>
    <xf numFmtId="165" fontId="4" fillId="2" borderId="3" xfId="0" applyNumberFormat="1" applyFont="1" applyFill="1" applyBorder="1" applyAlignment="1">
      <alignment horizontal="right" vertical="center" wrapText="1"/>
    </xf>
    <xf numFmtId="165" fontId="4" fillId="2" borderId="2" xfId="0" applyNumberFormat="1" applyFont="1" applyFill="1" applyBorder="1" applyAlignment="1">
      <alignment horizontal="right" vertical="center"/>
    </xf>
    <xf numFmtId="165" fontId="4" fillId="2" borderId="0" xfId="0" quotePrefix="1" applyNumberFormat="1" applyFont="1" applyFill="1" applyBorder="1" applyAlignment="1">
      <alignment horizontal="right" vertical="center"/>
    </xf>
    <xf numFmtId="165" fontId="4" fillId="2" borderId="4" xfId="0" applyNumberFormat="1" applyFont="1" applyFill="1" applyBorder="1" applyAlignment="1">
      <alignment horizontal="right" vertical="center"/>
    </xf>
    <xf numFmtId="166" fontId="4" fillId="0" borderId="0" xfId="0" applyNumberFormat="1" applyFont="1" applyFill="1" applyAlignment="1">
      <alignment horizontal="center" vertical="center"/>
    </xf>
    <xf numFmtId="166" fontId="4" fillId="0" borderId="0" xfId="0" applyNumberFormat="1" applyFont="1" applyFill="1" applyBorder="1" applyAlignment="1">
      <alignment horizontal="center" vertical="center"/>
    </xf>
    <xf numFmtId="166" fontId="4" fillId="0" borderId="0" xfId="0" quotePrefix="1" applyNumberFormat="1" applyFont="1" applyFill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165" fontId="4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165" fontId="3" fillId="0" borderId="2" xfId="0" applyNumberFormat="1" applyFont="1" applyBorder="1" applyAlignment="1">
      <alignment vertical="center"/>
    </xf>
    <xf numFmtId="165" fontId="3" fillId="0" borderId="0" xfId="0" applyNumberFormat="1" applyFont="1" applyBorder="1" applyAlignment="1">
      <alignment vertical="center"/>
    </xf>
    <xf numFmtId="165" fontId="3" fillId="0" borderId="0" xfId="0" applyNumberFormat="1" applyFont="1" applyAlignment="1">
      <alignment horizontal="right" vertical="center"/>
    </xf>
    <xf numFmtId="165" fontId="3" fillId="0" borderId="0" xfId="0" applyNumberFormat="1" applyFont="1" applyBorder="1" applyAlignment="1">
      <alignment horizontal="center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3" fillId="0" borderId="0" xfId="0" applyNumberFormat="1" applyFont="1" applyBorder="1" applyAlignment="1">
      <alignment horizontal="right" vertical="center"/>
    </xf>
    <xf numFmtId="165" fontId="3" fillId="0" borderId="0" xfId="0" applyNumberFormat="1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165" fontId="3" fillId="0" borderId="3" xfId="0" applyNumberFormat="1" applyFont="1" applyBorder="1" applyAlignment="1">
      <alignment horizontal="right" vertical="center"/>
    </xf>
    <xf numFmtId="0" fontId="3" fillId="0" borderId="0" xfId="0" quotePrefix="1" applyFont="1" applyAlignment="1">
      <alignment vertical="center"/>
    </xf>
    <xf numFmtId="0" fontId="4" fillId="0" borderId="0" xfId="0" applyFont="1" applyAlignment="1">
      <alignment horizontal="center" vertical="center"/>
    </xf>
    <xf numFmtId="165" fontId="4" fillId="2" borderId="0" xfId="0" quotePrefix="1" applyNumberFormat="1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right" vertical="center"/>
    </xf>
    <xf numFmtId="165" fontId="4" fillId="0" borderId="0" xfId="0" quotePrefix="1" applyNumberFormat="1" applyFont="1" applyFill="1" applyBorder="1" applyAlignment="1">
      <alignment horizontal="center" vertical="center"/>
    </xf>
    <xf numFmtId="165" fontId="9" fillId="0" borderId="0" xfId="0" applyNumberFormat="1" applyFont="1" applyFill="1" applyBorder="1" applyAlignment="1">
      <alignment horizontal="center" vertical="center"/>
    </xf>
    <xf numFmtId="166" fontId="12" fillId="0" borderId="0" xfId="0" quotePrefix="1" applyNumberFormat="1" applyFont="1" applyFill="1" applyAlignment="1">
      <alignment horizontal="center" vertical="center"/>
    </xf>
    <xf numFmtId="3" fontId="4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vertical="center"/>
    </xf>
    <xf numFmtId="166" fontId="4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Alignment="1">
      <alignment vertical="center"/>
    </xf>
    <xf numFmtId="165" fontId="7" fillId="0" borderId="0" xfId="0" applyNumberFormat="1" applyFont="1" applyFill="1" applyBorder="1" applyAlignment="1">
      <alignment horizontal="right" vertical="center"/>
    </xf>
    <xf numFmtId="165" fontId="7" fillId="0" borderId="0" xfId="0" applyNumberFormat="1" applyFont="1" applyFill="1" applyAlignment="1">
      <alignment horizontal="right" vertical="center"/>
    </xf>
    <xf numFmtId="165" fontId="7" fillId="2" borderId="0" xfId="0" applyNumberFormat="1" applyFont="1" applyFill="1" applyAlignment="1">
      <alignment horizontal="right" vertical="center"/>
    </xf>
    <xf numFmtId="165" fontId="7" fillId="2" borderId="0" xfId="0" applyNumberFormat="1" applyFont="1" applyFill="1" applyBorder="1" applyAlignment="1">
      <alignment horizontal="right" vertical="center"/>
    </xf>
    <xf numFmtId="165" fontId="7" fillId="0" borderId="0" xfId="0" applyNumberFormat="1" applyFont="1" applyAlignment="1">
      <alignment horizontal="center" vertical="center"/>
    </xf>
    <xf numFmtId="0" fontId="7" fillId="0" borderId="0" xfId="0" applyFont="1"/>
    <xf numFmtId="165" fontId="7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165" fontId="7" fillId="0" borderId="0" xfId="0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4" fillId="0" borderId="0" xfId="0" quotePrefix="1" applyNumberFormat="1" applyFont="1" applyFill="1" applyBorder="1" applyAlignment="1">
      <alignment vertical="center"/>
    </xf>
    <xf numFmtId="165" fontId="4" fillId="0" borderId="4" xfId="0" quotePrefix="1" applyNumberFormat="1" applyFont="1" applyFill="1" applyBorder="1" applyAlignment="1">
      <alignment vertical="center"/>
    </xf>
    <xf numFmtId="165" fontId="4" fillId="0" borderId="4" xfId="0" applyNumberFormat="1" applyFont="1" applyFill="1" applyBorder="1" applyAlignment="1">
      <alignment vertical="center"/>
    </xf>
    <xf numFmtId="169" fontId="4" fillId="0" borderId="4" xfId="0" applyNumberFormat="1" applyFont="1" applyFill="1" applyBorder="1" applyAlignment="1">
      <alignment vertical="center"/>
    </xf>
    <xf numFmtId="0" fontId="14" fillId="0" borderId="0" xfId="4" applyFont="1" applyFill="1" applyBorder="1" applyAlignment="1">
      <alignment vertical="center"/>
    </xf>
    <xf numFmtId="0" fontId="14" fillId="0" borderId="0" xfId="1" applyFont="1" applyFill="1" applyAlignment="1">
      <alignment vertical="center"/>
    </xf>
    <xf numFmtId="0" fontId="14" fillId="0" borderId="0" xfId="0" applyFont="1" applyFill="1" applyAlignment="1">
      <alignment vertical="center"/>
    </xf>
    <xf numFmtId="165" fontId="2" fillId="0" borderId="3" xfId="0" applyNumberFormat="1" applyFont="1" applyFill="1" applyBorder="1" applyAlignment="1">
      <alignment horizontal="right" vertical="center"/>
    </xf>
    <xf numFmtId="165" fontId="2" fillId="0" borderId="0" xfId="0" quotePrefix="1" applyNumberFormat="1" applyFont="1" applyFill="1" applyBorder="1" applyAlignment="1">
      <alignment horizontal="center" vertical="center"/>
    </xf>
    <xf numFmtId="165" fontId="2" fillId="0" borderId="4" xfId="0" applyNumberFormat="1" applyFont="1" applyFill="1" applyBorder="1" applyAlignment="1">
      <alignment vertical="center"/>
    </xf>
    <xf numFmtId="165" fontId="3" fillId="0" borderId="1" xfId="0" applyNumberFormat="1" applyFont="1" applyFill="1" applyBorder="1" applyAlignment="1">
      <alignment horizontal="center" vertical="center"/>
    </xf>
    <xf numFmtId="0" fontId="1" fillId="0" borderId="0" xfId="0" quotePrefix="1" applyFont="1" applyFill="1" applyAlignment="1">
      <alignment vertical="center"/>
    </xf>
    <xf numFmtId="0" fontId="3" fillId="0" borderId="0" xfId="0" quotePrefix="1" applyFont="1" applyFill="1" applyAlignment="1">
      <alignment vertical="center"/>
    </xf>
    <xf numFmtId="165" fontId="4" fillId="2" borderId="3" xfId="0" quotePrefix="1" applyNumberFormat="1" applyFont="1" applyFill="1" applyBorder="1" applyAlignment="1">
      <alignment vertical="center"/>
    </xf>
    <xf numFmtId="165" fontId="4" fillId="0" borderId="3" xfId="0" quotePrefix="1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15" fillId="0" borderId="3" xfId="0" applyFont="1" applyFill="1" applyBorder="1" applyAlignment="1">
      <alignment horizontal="center" vertical="center"/>
    </xf>
    <xf numFmtId="169" fontId="14" fillId="2" borderId="0" xfId="0" applyNumberFormat="1" applyFont="1" applyFill="1" applyAlignment="1">
      <alignment vertical="center"/>
    </xf>
    <xf numFmtId="169" fontId="14" fillId="0" borderId="0" xfId="0" applyNumberFormat="1" applyFont="1" applyFill="1" applyBorder="1" applyAlignment="1">
      <alignment vertical="center"/>
    </xf>
    <xf numFmtId="169" fontId="14" fillId="0" borderId="0" xfId="0" applyNumberFormat="1" applyFont="1" applyFill="1" applyAlignment="1">
      <alignment vertical="center"/>
    </xf>
    <xf numFmtId="169" fontId="14" fillId="0" borderId="3" xfId="0" applyNumberFormat="1" applyFont="1" applyFill="1" applyBorder="1" applyAlignment="1">
      <alignment vertical="center"/>
    </xf>
    <xf numFmtId="169" fontId="14" fillId="2" borderId="3" xfId="0" applyNumberFormat="1" applyFont="1" applyFill="1" applyBorder="1" applyAlignment="1">
      <alignment vertical="center"/>
    </xf>
    <xf numFmtId="0" fontId="3" fillId="0" borderId="3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165" fontId="16" fillId="0" borderId="0" xfId="0" applyNumberFormat="1" applyFont="1" applyFill="1" applyAlignment="1">
      <alignment vertical="center"/>
    </xf>
    <xf numFmtId="0" fontId="16" fillId="0" borderId="0" xfId="0" applyFont="1" applyFill="1" applyAlignment="1">
      <alignment vertical="center"/>
    </xf>
    <xf numFmtId="165" fontId="17" fillId="2" borderId="0" xfId="0" applyNumberFormat="1" applyFont="1" applyFill="1" applyBorder="1" applyAlignment="1">
      <alignment horizontal="right" vertical="center"/>
    </xf>
    <xf numFmtId="165" fontId="17" fillId="0" borderId="0" xfId="0" applyNumberFormat="1" applyFont="1" applyFill="1" applyBorder="1" applyAlignment="1">
      <alignment vertical="center"/>
    </xf>
    <xf numFmtId="165" fontId="17" fillId="0" borderId="0" xfId="0" applyNumberFormat="1" applyFont="1" applyFill="1" applyBorder="1" applyAlignment="1">
      <alignment horizontal="right" vertical="center"/>
    </xf>
    <xf numFmtId="165" fontId="9" fillId="0" borderId="3" xfId="0" applyNumberFormat="1" applyFont="1" applyFill="1" applyBorder="1" applyAlignment="1">
      <alignment horizontal="center" vertical="center"/>
    </xf>
    <xf numFmtId="165" fontId="9" fillId="0" borderId="0" xfId="0" applyNumberFormat="1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165" fontId="3" fillId="0" borderId="0" xfId="0" quotePrefix="1" applyNumberFormat="1" applyFont="1" applyFill="1" applyAlignment="1">
      <alignment horizontal="center" vertical="center"/>
    </xf>
    <xf numFmtId="165" fontId="3" fillId="0" borderId="3" xfId="0" quotePrefix="1" applyNumberFormat="1" applyFont="1" applyFill="1" applyBorder="1" applyAlignment="1">
      <alignment horizontal="center" vertical="center"/>
    </xf>
    <xf numFmtId="165" fontId="3" fillId="0" borderId="3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165" fontId="15" fillId="0" borderId="1" xfId="0" applyNumberFormat="1" applyFont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165" fontId="9" fillId="0" borderId="1" xfId="0" applyNumberFormat="1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</cellXfs>
  <cellStyles count="5">
    <cellStyle name="Comma 2" xfId="2" xr:uid="{00000000-0005-0000-0000-000001000000}"/>
    <cellStyle name="Comma 2 2" xfId="3" xr:uid="{00000000-0005-0000-0000-000002000000}"/>
    <cellStyle name="Normal" xfId="0" builtinId="0"/>
    <cellStyle name="Normal 3 3" xfId="4" xr:uid="{00000000-0005-0000-0000-000004000000}"/>
    <cellStyle name="Normal 8" xfId="1" xr:uid="{00000000-0005-0000-0000-000005000000}"/>
  </cellStyles>
  <dxfs count="0"/>
  <tableStyles count="1" defaultTableStyle="TableStyleMedium2" defaultPivotStyle="PivotStyleLight16">
    <tableStyle name="Table Style 1" pivot="0" count="0" xr9:uid="{00000000-0011-0000-FFFF-FFFF00000000}"/>
  </tableStyles>
  <colors>
    <mruColors>
      <color rgb="FFFFCCCC"/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CCC"/>
  </sheetPr>
  <dimension ref="A1:M146"/>
  <sheetViews>
    <sheetView topLeftCell="A36" zoomScaleNormal="100" zoomScaleSheetLayoutView="105" workbookViewId="0">
      <selection activeCell="D50" sqref="D50"/>
    </sheetView>
  </sheetViews>
  <sheetFormatPr defaultColWidth="9.42578125" defaultRowHeight="16.5" customHeight="1" x14ac:dyDescent="0.5"/>
  <cols>
    <col min="1" max="3" width="1.5703125" style="163" customWidth="1"/>
    <col min="4" max="4" width="31.140625" style="163" customWidth="1"/>
    <col min="5" max="5" width="6.28515625" style="163" customWidth="1"/>
    <col min="6" max="6" width="0.5703125" style="163" customWidth="1"/>
    <col min="7" max="7" width="12.5703125" style="163" customWidth="1"/>
    <col min="8" max="8" width="0.5703125" style="163" customWidth="1"/>
    <col min="9" max="9" width="12.5703125" style="163" customWidth="1"/>
    <col min="10" max="10" width="0.5703125" style="163" customWidth="1"/>
    <col min="11" max="11" width="12.5703125" style="163" customWidth="1"/>
    <col min="12" max="12" width="0.5703125" style="163" customWidth="1"/>
    <col min="13" max="13" width="12.5703125" style="163" customWidth="1"/>
    <col min="14" max="16384" width="9.42578125" style="163"/>
  </cols>
  <sheetData>
    <row r="1" spans="1:13" ht="16.5" customHeight="1" x14ac:dyDescent="0.5">
      <c r="A1" s="79" t="s">
        <v>106</v>
      </c>
      <c r="E1" s="197"/>
      <c r="G1" s="77"/>
      <c r="H1" s="77"/>
      <c r="I1" s="77"/>
      <c r="K1" s="77"/>
      <c r="L1" s="77"/>
      <c r="M1" s="77"/>
    </row>
    <row r="2" spans="1:13" ht="16.5" customHeight="1" x14ac:dyDescent="0.5">
      <c r="A2" s="79" t="s">
        <v>121</v>
      </c>
      <c r="E2" s="197"/>
      <c r="G2" s="77"/>
      <c r="H2" s="77"/>
      <c r="I2" s="77"/>
      <c r="K2" s="77"/>
      <c r="L2" s="77"/>
      <c r="M2" s="77"/>
    </row>
    <row r="3" spans="1:13" ht="16.5" customHeight="1" x14ac:dyDescent="0.5">
      <c r="A3" s="80" t="s">
        <v>183</v>
      </c>
      <c r="B3" s="81"/>
      <c r="C3" s="81"/>
      <c r="D3" s="81"/>
      <c r="E3" s="135"/>
      <c r="F3" s="81"/>
      <c r="G3" s="82"/>
      <c r="H3" s="82"/>
      <c r="I3" s="82"/>
      <c r="J3" s="81"/>
      <c r="K3" s="82"/>
      <c r="L3" s="82"/>
      <c r="M3" s="82"/>
    </row>
    <row r="4" spans="1:13" ht="16.5" customHeight="1" x14ac:dyDescent="0.5">
      <c r="E4" s="197"/>
      <c r="G4" s="164"/>
      <c r="H4" s="165"/>
      <c r="I4" s="164"/>
      <c r="J4" s="83"/>
      <c r="K4" s="164"/>
      <c r="L4" s="165"/>
      <c r="M4" s="164"/>
    </row>
    <row r="5" spans="1:13" ht="16.5" customHeight="1" x14ac:dyDescent="0.5">
      <c r="E5" s="197"/>
      <c r="G5" s="164"/>
      <c r="H5" s="165"/>
      <c r="I5" s="164"/>
      <c r="J5" s="83"/>
      <c r="K5" s="164"/>
      <c r="L5" s="165"/>
      <c r="M5" s="164"/>
    </row>
    <row r="6" spans="1:13" ht="16.5" customHeight="1" x14ac:dyDescent="0.5">
      <c r="E6" s="197"/>
      <c r="G6" s="204" t="s">
        <v>43</v>
      </c>
      <c r="H6" s="204"/>
      <c r="I6" s="204"/>
      <c r="J6" s="79"/>
      <c r="K6" s="204" t="s">
        <v>65</v>
      </c>
      <c r="L6" s="204"/>
      <c r="M6" s="204"/>
    </row>
    <row r="7" spans="1:13" ht="16.5" customHeight="1" x14ac:dyDescent="0.5">
      <c r="E7" s="197"/>
      <c r="G7" s="203" t="s">
        <v>146</v>
      </c>
      <c r="H7" s="203"/>
      <c r="I7" s="203"/>
      <c r="K7" s="203" t="s">
        <v>146</v>
      </c>
      <c r="L7" s="203"/>
      <c r="M7" s="203"/>
    </row>
    <row r="8" spans="1:13" ht="16.5" customHeight="1" x14ac:dyDescent="0.5">
      <c r="E8" s="197"/>
      <c r="G8" s="88" t="s">
        <v>45</v>
      </c>
      <c r="H8" s="158"/>
      <c r="I8" s="88" t="s">
        <v>139</v>
      </c>
      <c r="K8" s="88" t="s">
        <v>45</v>
      </c>
      <c r="L8" s="158"/>
      <c r="M8" s="88" t="s">
        <v>139</v>
      </c>
    </row>
    <row r="9" spans="1:13" ht="16.5" customHeight="1" x14ac:dyDescent="0.5">
      <c r="E9" s="197"/>
      <c r="G9" s="85" t="s">
        <v>46</v>
      </c>
      <c r="I9" s="85" t="s">
        <v>31</v>
      </c>
      <c r="J9" s="77"/>
      <c r="K9" s="85" t="s">
        <v>46</v>
      </c>
      <c r="M9" s="85" t="s">
        <v>31</v>
      </c>
    </row>
    <row r="10" spans="1:13" ht="16.5" customHeight="1" x14ac:dyDescent="0.5">
      <c r="A10" s="84"/>
      <c r="E10" s="136"/>
      <c r="F10" s="79"/>
      <c r="G10" s="85" t="s">
        <v>182</v>
      </c>
      <c r="H10" s="85"/>
      <c r="I10" s="85" t="s">
        <v>147</v>
      </c>
      <c r="J10" s="79"/>
      <c r="K10" s="85" t="s">
        <v>182</v>
      </c>
      <c r="L10" s="85"/>
      <c r="M10" s="85" t="s">
        <v>147</v>
      </c>
    </row>
    <row r="11" spans="1:13" ht="16.5" customHeight="1" x14ac:dyDescent="0.5">
      <c r="A11" s="84"/>
      <c r="E11" s="137" t="s">
        <v>0</v>
      </c>
      <c r="F11" s="86"/>
      <c r="G11" s="87" t="s">
        <v>1</v>
      </c>
      <c r="H11" s="85"/>
      <c r="I11" s="87" t="s">
        <v>1</v>
      </c>
      <c r="J11" s="86"/>
      <c r="K11" s="87" t="s">
        <v>1</v>
      </c>
      <c r="L11" s="88"/>
      <c r="M11" s="87" t="s">
        <v>1</v>
      </c>
    </row>
    <row r="12" spans="1:13" ht="16.5" customHeight="1" x14ac:dyDescent="0.5">
      <c r="A12" s="91" t="s">
        <v>2</v>
      </c>
      <c r="E12" s="138"/>
      <c r="F12" s="86"/>
      <c r="G12" s="89"/>
      <c r="H12" s="85"/>
      <c r="I12" s="90"/>
      <c r="J12" s="92"/>
      <c r="K12" s="89"/>
      <c r="L12" s="90"/>
      <c r="M12" s="90"/>
    </row>
    <row r="13" spans="1:13" ht="9.9499999999999993" customHeight="1" x14ac:dyDescent="0.5">
      <c r="E13" s="197"/>
      <c r="G13" s="166"/>
      <c r="H13" s="165"/>
      <c r="I13" s="165"/>
      <c r="J13" s="83"/>
      <c r="K13" s="166"/>
      <c r="L13" s="165"/>
      <c r="M13" s="165"/>
    </row>
    <row r="14" spans="1:13" ht="16.5" customHeight="1" x14ac:dyDescent="0.5">
      <c r="A14" s="91" t="s">
        <v>3</v>
      </c>
      <c r="E14" s="197"/>
      <c r="G14" s="166"/>
      <c r="H14" s="165"/>
      <c r="I14" s="165"/>
      <c r="J14" s="83"/>
      <c r="K14" s="166"/>
      <c r="L14" s="165"/>
      <c r="M14" s="165"/>
    </row>
    <row r="15" spans="1:13" ht="9.9499999999999993" customHeight="1" x14ac:dyDescent="0.5">
      <c r="A15" s="93"/>
      <c r="E15" s="197"/>
      <c r="G15" s="166"/>
      <c r="H15" s="165"/>
      <c r="I15" s="165"/>
      <c r="J15" s="83"/>
      <c r="K15" s="166"/>
      <c r="L15" s="165"/>
      <c r="M15" s="165"/>
    </row>
    <row r="16" spans="1:13" ht="16.5" customHeight="1" x14ac:dyDescent="0.5">
      <c r="A16" s="163" t="s">
        <v>4</v>
      </c>
      <c r="E16" s="197"/>
      <c r="G16" s="166">
        <v>998134211</v>
      </c>
      <c r="H16" s="165"/>
      <c r="I16" s="165">
        <v>774464411</v>
      </c>
      <c r="J16" s="164"/>
      <c r="K16" s="167">
        <v>571238450</v>
      </c>
      <c r="L16" s="164"/>
      <c r="M16" s="165">
        <v>357869139</v>
      </c>
    </row>
    <row r="17" spans="1:13" ht="16.5" customHeight="1" x14ac:dyDescent="0.5">
      <c r="A17" s="163" t="s">
        <v>154</v>
      </c>
      <c r="G17" s="166"/>
      <c r="K17" s="166"/>
    </row>
    <row r="18" spans="1:13" ht="16.5" customHeight="1" x14ac:dyDescent="0.2">
      <c r="B18" s="163" t="s">
        <v>145</v>
      </c>
      <c r="E18" s="168"/>
      <c r="F18" s="169"/>
      <c r="G18" s="167">
        <v>187680582</v>
      </c>
      <c r="H18" s="165"/>
      <c r="I18" s="165">
        <v>401063714</v>
      </c>
      <c r="J18" s="164"/>
      <c r="K18" s="167">
        <v>186616868</v>
      </c>
      <c r="L18" s="164"/>
      <c r="M18" s="165">
        <v>400000000</v>
      </c>
    </row>
    <row r="19" spans="1:13" ht="16.5" customHeight="1" x14ac:dyDescent="0.5">
      <c r="A19" s="163" t="s">
        <v>5</v>
      </c>
      <c r="E19" s="168">
        <v>8</v>
      </c>
      <c r="G19" s="166">
        <v>914751815</v>
      </c>
      <c r="H19" s="165"/>
      <c r="I19" s="165">
        <v>850324312</v>
      </c>
      <c r="J19" s="164"/>
      <c r="K19" s="167">
        <v>820693188</v>
      </c>
      <c r="L19" s="164"/>
      <c r="M19" s="165">
        <v>700678217</v>
      </c>
    </row>
    <row r="20" spans="1:13" ht="16.5" customHeight="1" x14ac:dyDescent="0.2">
      <c r="A20" s="96" t="s">
        <v>160</v>
      </c>
      <c r="E20" s="168">
        <v>19</v>
      </c>
      <c r="F20" s="169"/>
      <c r="G20" s="166">
        <v>0</v>
      </c>
      <c r="H20" s="165"/>
      <c r="I20" s="165">
        <v>0</v>
      </c>
      <c r="J20" s="170"/>
      <c r="K20" s="167">
        <v>0</v>
      </c>
      <c r="L20" s="170"/>
      <c r="M20" s="165">
        <v>6606027</v>
      </c>
    </row>
    <row r="21" spans="1:13" ht="16.5" customHeight="1" x14ac:dyDescent="0.5">
      <c r="A21" s="163" t="s">
        <v>79</v>
      </c>
      <c r="E21" s="197"/>
      <c r="G21" s="166"/>
      <c r="H21" s="165"/>
      <c r="I21" s="164"/>
      <c r="J21" s="164"/>
      <c r="K21" s="167"/>
      <c r="L21" s="164"/>
      <c r="M21" s="164"/>
    </row>
    <row r="22" spans="1:13" ht="16.5" customHeight="1" x14ac:dyDescent="0.5">
      <c r="B22" s="163" t="s">
        <v>80</v>
      </c>
      <c r="E22" s="197">
        <v>19</v>
      </c>
      <c r="G22" s="166">
        <v>0</v>
      </c>
      <c r="H22" s="165"/>
      <c r="I22" s="165">
        <v>0</v>
      </c>
      <c r="J22" s="164"/>
      <c r="K22" s="167">
        <v>35126103</v>
      </c>
      <c r="L22" s="164"/>
      <c r="M22" s="165">
        <v>37092319</v>
      </c>
    </row>
    <row r="23" spans="1:13" ht="16.5" customHeight="1" x14ac:dyDescent="0.5">
      <c r="A23" s="163" t="s">
        <v>81</v>
      </c>
      <c r="E23" s="197">
        <v>9</v>
      </c>
      <c r="G23" s="167">
        <v>1118040002</v>
      </c>
      <c r="H23" s="165"/>
      <c r="I23" s="165">
        <v>989457047</v>
      </c>
      <c r="J23" s="164"/>
      <c r="K23" s="167">
        <v>701501280</v>
      </c>
      <c r="L23" s="164"/>
      <c r="M23" s="165">
        <v>621145370</v>
      </c>
    </row>
    <row r="24" spans="1:13" ht="16.5" customHeight="1" x14ac:dyDescent="0.5">
      <c r="A24" s="163" t="s">
        <v>188</v>
      </c>
      <c r="E24" s="197">
        <v>10</v>
      </c>
      <c r="G24" s="167">
        <v>2903484</v>
      </c>
      <c r="H24" s="165"/>
      <c r="I24" s="165">
        <v>2601397</v>
      </c>
      <c r="J24" s="164"/>
      <c r="K24" s="167">
        <v>2903484</v>
      </c>
      <c r="L24" s="164"/>
      <c r="M24" s="165">
        <v>2601397</v>
      </c>
    </row>
    <row r="25" spans="1:13" ht="16.5" customHeight="1" x14ac:dyDescent="0.5">
      <c r="A25" s="163" t="s">
        <v>82</v>
      </c>
      <c r="E25" s="197"/>
      <c r="G25" s="94">
        <v>30057621</v>
      </c>
      <c r="H25" s="165"/>
      <c r="I25" s="95">
        <v>20830808</v>
      </c>
      <c r="J25" s="164"/>
      <c r="K25" s="94">
        <v>3635934</v>
      </c>
      <c r="L25" s="164"/>
      <c r="M25" s="95">
        <v>2689162</v>
      </c>
    </row>
    <row r="26" spans="1:13" ht="9.9499999999999993" customHeight="1" x14ac:dyDescent="0.5">
      <c r="E26" s="197"/>
      <c r="G26" s="166"/>
      <c r="H26" s="165"/>
      <c r="I26" s="165"/>
      <c r="J26" s="83"/>
      <c r="K26" s="166"/>
      <c r="L26" s="165"/>
      <c r="M26" s="165"/>
    </row>
    <row r="27" spans="1:13" ht="16.5" customHeight="1" x14ac:dyDescent="0.5">
      <c r="A27" s="91" t="s">
        <v>6</v>
      </c>
      <c r="E27" s="197"/>
      <c r="G27" s="94">
        <f>SUM(G15:G25)</f>
        <v>3251567715</v>
      </c>
      <c r="H27" s="165"/>
      <c r="I27" s="95">
        <f>SUM(I16:I25)</f>
        <v>3038741689</v>
      </c>
      <c r="J27" s="83"/>
      <c r="K27" s="94">
        <f>SUM(K16:K25)</f>
        <v>2321715307</v>
      </c>
      <c r="L27" s="165"/>
      <c r="M27" s="95">
        <f>SUM(M16:M25)</f>
        <v>2128681631</v>
      </c>
    </row>
    <row r="28" spans="1:13" ht="16.5" customHeight="1" x14ac:dyDescent="0.5">
      <c r="E28" s="197"/>
      <c r="G28" s="166"/>
      <c r="H28" s="165"/>
      <c r="I28" s="165"/>
      <c r="J28" s="83"/>
      <c r="K28" s="166"/>
      <c r="L28" s="165"/>
      <c r="M28" s="165"/>
    </row>
    <row r="29" spans="1:13" ht="16.5" customHeight="1" x14ac:dyDescent="0.5">
      <c r="A29" s="91" t="s">
        <v>7</v>
      </c>
      <c r="E29" s="197"/>
      <c r="G29" s="166"/>
      <c r="H29" s="165"/>
      <c r="I29" s="165"/>
      <c r="J29" s="83"/>
      <c r="K29" s="166"/>
      <c r="L29" s="165"/>
      <c r="M29" s="165"/>
    </row>
    <row r="30" spans="1:13" ht="9.9499999999999993" customHeight="1" x14ac:dyDescent="0.5">
      <c r="E30" s="197"/>
      <c r="G30" s="166"/>
      <c r="H30" s="165"/>
      <c r="I30" s="165"/>
      <c r="J30" s="83"/>
      <c r="K30" s="166"/>
      <c r="L30" s="165"/>
      <c r="M30" s="165"/>
    </row>
    <row r="31" spans="1:13" ht="16.5" customHeight="1" x14ac:dyDescent="0.5">
      <c r="A31" s="163" t="s">
        <v>83</v>
      </c>
      <c r="E31" s="197"/>
      <c r="G31" s="166">
        <v>1859700</v>
      </c>
      <c r="H31" s="165"/>
      <c r="I31" s="165">
        <v>1859700</v>
      </c>
      <c r="J31" s="165"/>
      <c r="K31" s="166">
        <v>0</v>
      </c>
      <c r="L31" s="165"/>
      <c r="M31" s="165">
        <v>0</v>
      </c>
    </row>
    <row r="32" spans="1:13" ht="16.5" customHeight="1" x14ac:dyDescent="0.5">
      <c r="A32" s="163" t="s">
        <v>84</v>
      </c>
      <c r="E32" s="197">
        <v>11</v>
      </c>
      <c r="G32" s="167">
        <v>0</v>
      </c>
      <c r="H32" s="165"/>
      <c r="I32" s="164">
        <v>0</v>
      </c>
      <c r="J32" s="164"/>
      <c r="K32" s="167">
        <v>957675054</v>
      </c>
      <c r="L32" s="164"/>
      <c r="M32" s="164">
        <v>957675054</v>
      </c>
    </row>
    <row r="33" spans="1:13" ht="16.5" customHeight="1" x14ac:dyDescent="0.5">
      <c r="A33" s="97" t="s">
        <v>49</v>
      </c>
      <c r="E33" s="197">
        <v>19</v>
      </c>
      <c r="G33" s="167">
        <v>0</v>
      </c>
      <c r="H33" s="165"/>
      <c r="I33" s="164">
        <v>0</v>
      </c>
      <c r="J33" s="164"/>
      <c r="K33" s="167">
        <v>138711546</v>
      </c>
      <c r="L33" s="164"/>
      <c r="M33" s="164">
        <v>147534223</v>
      </c>
    </row>
    <row r="34" spans="1:13" ht="16.5" customHeight="1" x14ac:dyDescent="0.5">
      <c r="A34" s="96" t="s">
        <v>123</v>
      </c>
      <c r="E34" s="197">
        <v>12</v>
      </c>
      <c r="G34" s="167">
        <v>67126009</v>
      </c>
      <c r="H34" s="165"/>
      <c r="I34" s="164">
        <v>67126009</v>
      </c>
      <c r="J34" s="164"/>
      <c r="K34" s="167">
        <v>94898940</v>
      </c>
      <c r="L34" s="164"/>
      <c r="M34" s="164">
        <v>95834223</v>
      </c>
    </row>
    <row r="35" spans="1:13" ht="16.5" customHeight="1" x14ac:dyDescent="0.5">
      <c r="A35" s="163" t="s">
        <v>72</v>
      </c>
      <c r="E35" s="197">
        <v>13</v>
      </c>
      <c r="G35" s="167">
        <v>1562544044</v>
      </c>
      <c r="H35" s="165"/>
      <c r="I35" s="164">
        <v>1547526883</v>
      </c>
      <c r="J35" s="164"/>
      <c r="K35" s="167">
        <v>928321111</v>
      </c>
      <c r="L35" s="164"/>
      <c r="M35" s="164">
        <v>904199120</v>
      </c>
    </row>
    <row r="36" spans="1:13" ht="16.5" customHeight="1" x14ac:dyDescent="0.5">
      <c r="A36" s="163" t="s">
        <v>132</v>
      </c>
      <c r="E36" s="197">
        <v>14</v>
      </c>
      <c r="G36" s="167">
        <v>286832524</v>
      </c>
      <c r="H36" s="165"/>
      <c r="I36" s="164">
        <v>294934942</v>
      </c>
      <c r="J36" s="164"/>
      <c r="K36" s="167">
        <v>218753356</v>
      </c>
      <c r="L36" s="164"/>
      <c r="M36" s="164">
        <v>221541834</v>
      </c>
    </row>
    <row r="37" spans="1:13" ht="16.5" customHeight="1" x14ac:dyDescent="0.5">
      <c r="A37" s="163" t="s">
        <v>85</v>
      </c>
      <c r="E37" s="197">
        <v>13</v>
      </c>
      <c r="G37" s="167">
        <v>5549605</v>
      </c>
      <c r="H37" s="165"/>
      <c r="I37" s="164">
        <v>5530381</v>
      </c>
      <c r="J37" s="164"/>
      <c r="K37" s="167">
        <v>3630078</v>
      </c>
      <c r="L37" s="164"/>
      <c r="M37" s="164">
        <v>3612443</v>
      </c>
    </row>
    <row r="38" spans="1:13" ht="16.5" customHeight="1" x14ac:dyDescent="0.5">
      <c r="A38" s="163" t="s">
        <v>86</v>
      </c>
      <c r="E38" s="197"/>
      <c r="G38" s="167">
        <v>35711316</v>
      </c>
      <c r="H38" s="165"/>
      <c r="I38" s="164">
        <v>32736936</v>
      </c>
      <c r="J38" s="164"/>
      <c r="K38" s="167">
        <v>24278484</v>
      </c>
      <c r="L38" s="164"/>
      <c r="M38" s="164">
        <v>20783435</v>
      </c>
    </row>
    <row r="39" spans="1:13" ht="16.5" customHeight="1" x14ac:dyDescent="0.5">
      <c r="A39" s="163" t="s">
        <v>66</v>
      </c>
      <c r="E39" s="197"/>
      <c r="G39" s="94">
        <v>16731906</v>
      </c>
      <c r="H39" s="165"/>
      <c r="I39" s="95">
        <v>17065160</v>
      </c>
      <c r="J39" s="164"/>
      <c r="K39" s="94">
        <v>9445973</v>
      </c>
      <c r="L39" s="164"/>
      <c r="M39" s="95">
        <v>9447813</v>
      </c>
    </row>
    <row r="40" spans="1:13" ht="9.9499999999999993" customHeight="1" x14ac:dyDescent="0.5">
      <c r="E40" s="197"/>
      <c r="G40" s="166"/>
      <c r="H40" s="165"/>
      <c r="I40" s="165"/>
      <c r="J40" s="83"/>
      <c r="K40" s="166"/>
      <c r="L40" s="165"/>
      <c r="M40" s="165"/>
    </row>
    <row r="41" spans="1:13" ht="16.5" customHeight="1" x14ac:dyDescent="0.5">
      <c r="A41" s="91" t="s">
        <v>8</v>
      </c>
      <c r="E41" s="197"/>
      <c r="G41" s="94">
        <f>SUM(G31:G39)</f>
        <v>1976355104</v>
      </c>
      <c r="H41" s="165"/>
      <c r="I41" s="95">
        <f>SUM(I31:I39)</f>
        <v>1966780011</v>
      </c>
      <c r="J41" s="83"/>
      <c r="K41" s="94">
        <f>SUM(K31:K39)</f>
        <v>2375714542</v>
      </c>
      <c r="L41" s="165"/>
      <c r="M41" s="95">
        <f>SUM(M31:M39)</f>
        <v>2360628145</v>
      </c>
    </row>
    <row r="42" spans="1:13" ht="9.9499999999999993" customHeight="1" x14ac:dyDescent="0.5">
      <c r="E42" s="197"/>
      <c r="G42" s="166"/>
      <c r="H42" s="165"/>
      <c r="I42" s="165"/>
      <c r="J42" s="83"/>
      <c r="K42" s="166"/>
      <c r="L42" s="165"/>
      <c r="M42" s="165"/>
    </row>
    <row r="43" spans="1:13" ht="16.5" customHeight="1" thickBot="1" x14ac:dyDescent="0.55000000000000004">
      <c r="A43" s="79" t="s">
        <v>9</v>
      </c>
      <c r="E43" s="197"/>
      <c r="G43" s="98">
        <f>+G27+G41</f>
        <v>5227922819</v>
      </c>
      <c r="H43" s="164"/>
      <c r="I43" s="99">
        <f>+I27+I41</f>
        <v>5005521700</v>
      </c>
      <c r="J43" s="83"/>
      <c r="K43" s="98">
        <f>+K27+K41</f>
        <v>4697429849</v>
      </c>
      <c r="L43" s="164"/>
      <c r="M43" s="99">
        <f>+M27+M41</f>
        <v>4489309776</v>
      </c>
    </row>
    <row r="44" spans="1:13" ht="15" customHeight="1" thickTop="1" x14ac:dyDescent="0.5">
      <c r="A44" s="79"/>
      <c r="E44" s="197"/>
      <c r="G44" s="100"/>
      <c r="H44" s="100"/>
      <c r="I44" s="100"/>
      <c r="K44" s="100"/>
      <c r="L44" s="100"/>
      <c r="M44" s="100"/>
    </row>
    <row r="45" spans="1:13" ht="15" customHeight="1" x14ac:dyDescent="0.5">
      <c r="A45" s="79"/>
      <c r="E45" s="197"/>
      <c r="G45" s="100"/>
      <c r="H45" s="100"/>
      <c r="I45" s="100"/>
      <c r="K45" s="100"/>
      <c r="L45" s="100"/>
      <c r="M45" s="100"/>
    </row>
    <row r="46" spans="1:13" ht="15" customHeight="1" x14ac:dyDescent="0.5">
      <c r="A46" s="79"/>
      <c r="E46" s="197"/>
      <c r="G46" s="100"/>
      <c r="H46" s="100"/>
      <c r="I46" s="100"/>
      <c r="K46" s="100"/>
      <c r="L46" s="100"/>
      <c r="M46" s="100"/>
    </row>
    <row r="47" spans="1:13" ht="15" customHeight="1" x14ac:dyDescent="0.5">
      <c r="A47" s="79"/>
      <c r="E47" s="197"/>
      <c r="G47" s="100"/>
      <c r="H47" s="100"/>
      <c r="I47" s="100"/>
      <c r="K47" s="100"/>
      <c r="L47" s="100"/>
      <c r="M47" s="100"/>
    </row>
    <row r="48" spans="1:13" ht="16.5" customHeight="1" x14ac:dyDescent="0.5">
      <c r="A48" s="205" t="s">
        <v>10</v>
      </c>
      <c r="B48" s="205"/>
      <c r="C48" s="205"/>
      <c r="D48" s="205"/>
      <c r="E48" s="205"/>
      <c r="F48" s="205"/>
      <c r="G48" s="205"/>
      <c r="H48" s="205"/>
      <c r="I48" s="205"/>
      <c r="J48" s="205"/>
      <c r="K48" s="205"/>
      <c r="L48" s="205"/>
      <c r="M48" s="205"/>
    </row>
    <row r="49" spans="1:13" ht="15.75" customHeight="1" x14ac:dyDescent="0.5">
      <c r="E49" s="197"/>
      <c r="G49" s="77"/>
      <c r="H49" s="77"/>
      <c r="I49" s="77"/>
      <c r="K49" s="77"/>
      <c r="L49" s="77"/>
      <c r="M49" s="77"/>
    </row>
    <row r="50" spans="1:13" ht="21.95" customHeight="1" x14ac:dyDescent="0.5">
      <c r="A50" s="81" t="s">
        <v>178</v>
      </c>
      <c r="B50" s="81"/>
      <c r="C50" s="81"/>
      <c r="D50" s="81"/>
      <c r="E50" s="135"/>
      <c r="F50" s="81"/>
      <c r="G50" s="82"/>
      <c r="H50" s="82"/>
      <c r="I50" s="82"/>
      <c r="J50" s="81"/>
      <c r="K50" s="82"/>
      <c r="L50" s="82"/>
      <c r="M50" s="82"/>
    </row>
    <row r="51" spans="1:13" ht="16.5" customHeight="1" x14ac:dyDescent="0.5">
      <c r="A51" s="79" t="s">
        <v>106</v>
      </c>
      <c r="E51" s="197"/>
      <c r="G51" s="77"/>
      <c r="H51" s="77"/>
      <c r="I51" s="77"/>
      <c r="K51" s="77"/>
      <c r="L51" s="77"/>
      <c r="M51" s="77"/>
    </row>
    <row r="52" spans="1:13" ht="16.5" customHeight="1" x14ac:dyDescent="0.5">
      <c r="A52" s="79" t="s">
        <v>124</v>
      </c>
      <c r="E52" s="197"/>
      <c r="G52" s="77"/>
      <c r="H52" s="77"/>
      <c r="I52" s="77"/>
      <c r="K52" s="77"/>
      <c r="L52" s="77"/>
      <c r="M52" s="77"/>
    </row>
    <row r="53" spans="1:13" ht="16.5" customHeight="1" x14ac:dyDescent="0.5">
      <c r="A53" s="80" t="str">
        <f>+A3</f>
        <v>As at 31 March 2022</v>
      </c>
      <c r="B53" s="81"/>
      <c r="C53" s="81"/>
      <c r="D53" s="81"/>
      <c r="E53" s="135"/>
      <c r="F53" s="81"/>
      <c r="G53" s="82"/>
      <c r="H53" s="82"/>
      <c r="I53" s="82"/>
      <c r="J53" s="81"/>
      <c r="K53" s="82"/>
      <c r="L53" s="82"/>
      <c r="M53" s="82"/>
    </row>
    <row r="54" spans="1:13" ht="16.5" customHeight="1" x14ac:dyDescent="0.5">
      <c r="A54" s="101"/>
      <c r="B54" s="102"/>
      <c r="C54" s="102"/>
      <c r="D54" s="102"/>
      <c r="E54" s="139"/>
      <c r="F54" s="102"/>
      <c r="G54" s="100"/>
      <c r="H54" s="100"/>
      <c r="I54" s="100"/>
      <c r="J54" s="102"/>
      <c r="K54" s="100"/>
      <c r="L54" s="100"/>
      <c r="M54" s="100"/>
    </row>
    <row r="55" spans="1:13" ht="16.5" customHeight="1" x14ac:dyDescent="0.5">
      <c r="A55" s="101"/>
      <c r="B55" s="102"/>
      <c r="C55" s="102"/>
      <c r="D55" s="102"/>
      <c r="E55" s="139"/>
      <c r="F55" s="102"/>
      <c r="G55" s="100"/>
      <c r="H55" s="100"/>
      <c r="I55" s="100"/>
      <c r="J55" s="102"/>
      <c r="K55" s="100"/>
      <c r="L55" s="100"/>
      <c r="M55" s="100"/>
    </row>
    <row r="56" spans="1:13" ht="16.5" customHeight="1" x14ac:dyDescent="0.5">
      <c r="E56" s="197"/>
      <c r="G56" s="204" t="s">
        <v>43</v>
      </c>
      <c r="H56" s="204"/>
      <c r="I56" s="204"/>
      <c r="J56" s="79"/>
      <c r="K56" s="204" t="s">
        <v>65</v>
      </c>
      <c r="L56" s="204"/>
      <c r="M56" s="204"/>
    </row>
    <row r="57" spans="1:13" ht="16.5" customHeight="1" x14ac:dyDescent="0.5">
      <c r="E57" s="197"/>
      <c r="G57" s="203" t="s">
        <v>146</v>
      </c>
      <c r="H57" s="203"/>
      <c r="I57" s="203"/>
      <c r="K57" s="203" t="s">
        <v>146</v>
      </c>
      <c r="L57" s="203"/>
      <c r="M57" s="203"/>
    </row>
    <row r="58" spans="1:13" ht="16.5" customHeight="1" x14ac:dyDescent="0.5">
      <c r="E58" s="197"/>
      <c r="G58" s="88" t="s">
        <v>45</v>
      </c>
      <c r="H58" s="158"/>
      <c r="I58" s="88" t="s">
        <v>139</v>
      </c>
      <c r="K58" s="88" t="s">
        <v>45</v>
      </c>
      <c r="L58" s="158"/>
      <c r="M58" s="88" t="s">
        <v>139</v>
      </c>
    </row>
    <row r="59" spans="1:13" ht="16.5" customHeight="1" x14ac:dyDescent="0.5">
      <c r="E59" s="197"/>
      <c r="G59" s="85" t="s">
        <v>46</v>
      </c>
      <c r="I59" s="85" t="s">
        <v>31</v>
      </c>
      <c r="J59" s="77"/>
      <c r="K59" s="85" t="s">
        <v>46</v>
      </c>
      <c r="M59" s="85" t="s">
        <v>31</v>
      </c>
    </row>
    <row r="60" spans="1:13" ht="16.5" customHeight="1" x14ac:dyDescent="0.5">
      <c r="A60" s="84"/>
      <c r="E60" s="136"/>
      <c r="F60" s="79"/>
      <c r="G60" s="85" t="s">
        <v>182</v>
      </c>
      <c r="H60" s="85"/>
      <c r="I60" s="85" t="s">
        <v>147</v>
      </c>
      <c r="J60" s="79"/>
      <c r="K60" s="85" t="s">
        <v>182</v>
      </c>
      <c r="L60" s="85"/>
      <c r="M60" s="85" t="s">
        <v>147</v>
      </c>
    </row>
    <row r="61" spans="1:13" ht="16.5" customHeight="1" x14ac:dyDescent="0.5">
      <c r="A61" s="79"/>
      <c r="E61" s="137" t="s">
        <v>0</v>
      </c>
      <c r="F61" s="86"/>
      <c r="G61" s="87" t="s">
        <v>1</v>
      </c>
      <c r="H61" s="85"/>
      <c r="I61" s="87" t="s">
        <v>1</v>
      </c>
      <c r="J61" s="86"/>
      <c r="K61" s="87" t="s">
        <v>1</v>
      </c>
      <c r="L61" s="88"/>
      <c r="M61" s="87" t="s">
        <v>1</v>
      </c>
    </row>
    <row r="62" spans="1:13" ht="16.5" customHeight="1" x14ac:dyDescent="0.5">
      <c r="A62" s="79"/>
      <c r="E62" s="138"/>
      <c r="F62" s="86"/>
      <c r="G62" s="103"/>
      <c r="H62" s="85"/>
      <c r="I62" s="88"/>
      <c r="J62" s="86"/>
      <c r="K62" s="103"/>
      <c r="L62" s="88"/>
      <c r="M62" s="88"/>
    </row>
    <row r="63" spans="1:13" ht="16.5" customHeight="1" x14ac:dyDescent="0.5">
      <c r="A63" s="79" t="s">
        <v>87</v>
      </c>
      <c r="E63" s="197"/>
      <c r="G63" s="104"/>
      <c r="H63" s="77"/>
      <c r="I63" s="77"/>
      <c r="K63" s="104"/>
      <c r="L63" s="77"/>
      <c r="M63" s="77"/>
    </row>
    <row r="64" spans="1:13" ht="16.5" customHeight="1" x14ac:dyDescent="0.5">
      <c r="E64" s="197"/>
      <c r="G64" s="104"/>
      <c r="H64" s="77"/>
      <c r="I64" s="77"/>
      <c r="K64" s="104"/>
      <c r="L64" s="77"/>
      <c r="M64" s="77"/>
    </row>
    <row r="65" spans="1:13" ht="16.5" customHeight="1" x14ac:dyDescent="0.5">
      <c r="A65" s="79" t="s">
        <v>11</v>
      </c>
      <c r="E65" s="197"/>
      <c r="G65" s="104"/>
      <c r="H65" s="77"/>
      <c r="I65" s="77"/>
      <c r="K65" s="104"/>
      <c r="L65" s="77"/>
      <c r="M65" s="77"/>
    </row>
    <row r="66" spans="1:13" ht="16.5" customHeight="1" x14ac:dyDescent="0.5">
      <c r="A66" s="79"/>
      <c r="E66" s="197"/>
      <c r="G66" s="104"/>
      <c r="H66" s="77"/>
      <c r="I66" s="77"/>
      <c r="K66" s="104"/>
      <c r="L66" s="77"/>
      <c r="M66" s="77"/>
    </row>
    <row r="67" spans="1:13" ht="16.5" customHeight="1" x14ac:dyDescent="0.5">
      <c r="A67" s="163" t="s">
        <v>12</v>
      </c>
      <c r="E67" s="197">
        <v>15</v>
      </c>
      <c r="G67" s="167">
        <v>529929384</v>
      </c>
      <c r="H67" s="165"/>
      <c r="I67" s="165">
        <v>487454713</v>
      </c>
      <c r="J67" s="170"/>
      <c r="K67" s="167">
        <v>456034534</v>
      </c>
      <c r="L67" s="171"/>
      <c r="M67" s="165">
        <v>430841285</v>
      </c>
    </row>
    <row r="68" spans="1:13" ht="16.5" customHeight="1" x14ac:dyDescent="0.5">
      <c r="A68" s="163" t="s">
        <v>30</v>
      </c>
      <c r="E68" s="197"/>
      <c r="G68" s="167">
        <v>76480663</v>
      </c>
      <c r="H68" s="165"/>
      <c r="I68" s="165">
        <v>40011437</v>
      </c>
      <c r="J68" s="170"/>
      <c r="K68" s="167">
        <v>44701462</v>
      </c>
      <c r="L68" s="171"/>
      <c r="M68" s="165">
        <v>22769508</v>
      </c>
    </row>
    <row r="69" spans="1:13" ht="16.5" customHeight="1" x14ac:dyDescent="0.5">
      <c r="A69" s="163" t="s">
        <v>130</v>
      </c>
      <c r="E69" s="197"/>
      <c r="G69" s="167">
        <v>10522141</v>
      </c>
      <c r="H69" s="165"/>
      <c r="I69" s="165">
        <v>11776066</v>
      </c>
      <c r="J69" s="170"/>
      <c r="K69" s="167">
        <v>5078738</v>
      </c>
      <c r="L69" s="171"/>
      <c r="M69" s="165">
        <v>4905386</v>
      </c>
    </row>
    <row r="70" spans="1:13" ht="16.5" customHeight="1" x14ac:dyDescent="0.5">
      <c r="A70" s="163" t="s">
        <v>88</v>
      </c>
      <c r="E70" s="197"/>
      <c r="G70" s="94">
        <v>4719209</v>
      </c>
      <c r="H70" s="165"/>
      <c r="I70" s="95">
        <v>12954170</v>
      </c>
      <c r="J70" s="170"/>
      <c r="K70" s="94">
        <v>2320709</v>
      </c>
      <c r="L70" s="171"/>
      <c r="M70" s="95">
        <v>6881475</v>
      </c>
    </row>
    <row r="71" spans="1:13" ht="16.5" customHeight="1" x14ac:dyDescent="0.5">
      <c r="E71" s="197"/>
      <c r="G71" s="104"/>
      <c r="H71" s="77"/>
      <c r="I71" s="77"/>
      <c r="K71" s="104"/>
      <c r="L71" s="77"/>
      <c r="M71" s="77"/>
    </row>
    <row r="72" spans="1:13" ht="16.5" customHeight="1" x14ac:dyDescent="0.5">
      <c r="A72" s="79" t="s">
        <v>13</v>
      </c>
      <c r="E72" s="197"/>
      <c r="G72" s="105">
        <f>SUM(G67:G70)</f>
        <v>621651397</v>
      </c>
      <c r="H72" s="77"/>
      <c r="I72" s="82">
        <f>SUM(I67:I70)</f>
        <v>552196386</v>
      </c>
      <c r="K72" s="105">
        <f>SUM(K67:K70)</f>
        <v>508135443</v>
      </c>
      <c r="L72" s="77"/>
      <c r="M72" s="82">
        <f>SUM(M67:M70)</f>
        <v>465397654</v>
      </c>
    </row>
    <row r="73" spans="1:13" ht="16.5" customHeight="1" x14ac:dyDescent="0.5">
      <c r="A73" s="79"/>
      <c r="E73" s="197"/>
      <c r="G73" s="106"/>
      <c r="H73" s="77"/>
      <c r="I73" s="100"/>
      <c r="K73" s="106"/>
      <c r="L73" s="77"/>
      <c r="M73" s="100"/>
    </row>
    <row r="74" spans="1:13" ht="16.5" customHeight="1" x14ac:dyDescent="0.5">
      <c r="A74" s="79" t="s">
        <v>14</v>
      </c>
      <c r="E74" s="197"/>
      <c r="G74" s="104"/>
      <c r="H74" s="77"/>
      <c r="I74" s="77"/>
      <c r="K74" s="104"/>
      <c r="L74" s="77"/>
      <c r="M74" s="77"/>
    </row>
    <row r="75" spans="1:13" ht="16.5" customHeight="1" x14ac:dyDescent="0.5">
      <c r="E75" s="197"/>
      <c r="G75" s="104"/>
      <c r="H75" s="77"/>
      <c r="I75" s="77"/>
      <c r="K75" s="104"/>
      <c r="L75" s="77"/>
      <c r="M75" s="77"/>
    </row>
    <row r="76" spans="1:13" ht="16.5" customHeight="1" x14ac:dyDescent="0.5">
      <c r="A76" s="163" t="s">
        <v>131</v>
      </c>
      <c r="E76" s="197"/>
      <c r="G76" s="104">
        <v>153533699</v>
      </c>
      <c r="H76" s="77"/>
      <c r="I76" s="77">
        <v>155829422</v>
      </c>
      <c r="J76" s="172"/>
      <c r="K76" s="104">
        <v>149072687</v>
      </c>
      <c r="L76" s="96"/>
      <c r="M76" s="165">
        <v>148724889</v>
      </c>
    </row>
    <row r="77" spans="1:13" ht="16.5" customHeight="1" x14ac:dyDescent="0.5">
      <c r="A77" s="163" t="s">
        <v>15</v>
      </c>
      <c r="E77" s="197">
        <v>16</v>
      </c>
      <c r="G77" s="94">
        <v>61847603</v>
      </c>
      <c r="H77" s="165"/>
      <c r="I77" s="95">
        <v>60941951</v>
      </c>
      <c r="J77" s="170"/>
      <c r="K77" s="94">
        <v>41175857</v>
      </c>
      <c r="L77" s="171"/>
      <c r="M77" s="95">
        <v>40544344</v>
      </c>
    </row>
    <row r="78" spans="1:13" ht="16.5" customHeight="1" x14ac:dyDescent="0.5">
      <c r="E78" s="197"/>
      <c r="G78" s="104"/>
      <c r="H78" s="77"/>
      <c r="I78" s="77"/>
      <c r="K78" s="104"/>
      <c r="L78" s="77"/>
      <c r="M78" s="77"/>
    </row>
    <row r="79" spans="1:13" ht="16.5" customHeight="1" x14ac:dyDescent="0.5">
      <c r="A79" s="79" t="s">
        <v>16</v>
      </c>
      <c r="E79" s="197"/>
      <c r="G79" s="105">
        <f>SUM(G76:G77)</f>
        <v>215381302</v>
      </c>
      <c r="H79" s="77"/>
      <c r="I79" s="82">
        <f>SUM(I76:I77)</f>
        <v>216771373</v>
      </c>
      <c r="K79" s="105">
        <f>SUM(K76:K77)</f>
        <v>190248544</v>
      </c>
      <c r="L79" s="77"/>
      <c r="M79" s="82">
        <f>SUM(M76:M77)</f>
        <v>189269233</v>
      </c>
    </row>
    <row r="80" spans="1:13" ht="16.5" customHeight="1" x14ac:dyDescent="0.5">
      <c r="E80" s="197"/>
      <c r="G80" s="104"/>
      <c r="H80" s="77"/>
      <c r="I80" s="77"/>
      <c r="K80" s="104"/>
      <c r="L80" s="77"/>
      <c r="M80" s="77"/>
    </row>
    <row r="81" spans="1:13" ht="16.5" customHeight="1" x14ac:dyDescent="0.5">
      <c r="A81" s="79" t="s">
        <v>17</v>
      </c>
      <c r="E81" s="197"/>
      <c r="G81" s="105">
        <f>+G72+G79</f>
        <v>837032699</v>
      </c>
      <c r="H81" s="77"/>
      <c r="I81" s="82">
        <f>+I72+I79</f>
        <v>768967759</v>
      </c>
      <c r="K81" s="105">
        <f>+K72+K79</f>
        <v>698383987</v>
      </c>
      <c r="L81" s="77"/>
      <c r="M81" s="82">
        <f>+M72+M79</f>
        <v>654666887</v>
      </c>
    </row>
    <row r="82" spans="1:13" ht="16.5" customHeight="1" x14ac:dyDescent="0.5">
      <c r="E82" s="197"/>
      <c r="G82" s="77"/>
      <c r="H82" s="77"/>
      <c r="I82" s="77"/>
      <c r="K82" s="77"/>
      <c r="L82" s="77"/>
      <c r="M82" s="77"/>
    </row>
    <row r="83" spans="1:13" ht="16.5" customHeight="1" x14ac:dyDescent="0.5">
      <c r="E83" s="197"/>
      <c r="G83" s="77"/>
      <c r="H83" s="77"/>
      <c r="I83" s="77"/>
      <c r="K83" s="77"/>
      <c r="L83" s="77"/>
      <c r="M83" s="77"/>
    </row>
    <row r="84" spans="1:13" ht="16.5" customHeight="1" x14ac:dyDescent="0.5">
      <c r="E84" s="197"/>
      <c r="G84" s="77"/>
      <c r="H84" s="77"/>
      <c r="I84" s="77"/>
      <c r="K84" s="77"/>
      <c r="L84" s="77"/>
      <c r="M84" s="77"/>
    </row>
    <row r="85" spans="1:13" ht="16.5" customHeight="1" x14ac:dyDescent="0.5">
      <c r="E85" s="197"/>
      <c r="G85" s="77"/>
      <c r="H85" s="77"/>
      <c r="I85" s="77"/>
      <c r="K85" s="77"/>
      <c r="L85" s="77"/>
      <c r="M85" s="77"/>
    </row>
    <row r="86" spans="1:13" ht="16.5" customHeight="1" x14ac:dyDescent="0.5">
      <c r="E86" s="197"/>
      <c r="G86" s="77"/>
      <c r="H86" s="77"/>
      <c r="I86" s="77"/>
      <c r="K86" s="77"/>
      <c r="L86" s="77"/>
      <c r="M86" s="77"/>
    </row>
    <row r="87" spans="1:13" ht="16.5" customHeight="1" x14ac:dyDescent="0.5">
      <c r="E87" s="197"/>
      <c r="G87" s="77"/>
      <c r="H87" s="77"/>
      <c r="I87" s="77"/>
      <c r="K87" s="77"/>
      <c r="L87" s="77"/>
      <c r="M87" s="77"/>
    </row>
    <row r="88" spans="1:13" ht="16.5" customHeight="1" x14ac:dyDescent="0.5">
      <c r="E88" s="197"/>
      <c r="G88" s="77"/>
      <c r="H88" s="77"/>
      <c r="I88" s="77"/>
      <c r="K88" s="77"/>
      <c r="L88" s="77"/>
      <c r="M88" s="77"/>
    </row>
    <row r="89" spans="1:13" ht="16.5" customHeight="1" x14ac:dyDescent="0.5">
      <c r="E89" s="197"/>
      <c r="G89" s="77"/>
      <c r="H89" s="77"/>
      <c r="I89" s="77"/>
      <c r="K89" s="77"/>
      <c r="L89" s="77"/>
      <c r="M89" s="77"/>
    </row>
    <row r="90" spans="1:13" ht="16.5" customHeight="1" x14ac:dyDescent="0.5">
      <c r="E90" s="197"/>
      <c r="G90" s="77"/>
      <c r="H90" s="77"/>
      <c r="I90" s="77"/>
      <c r="K90" s="77"/>
      <c r="L90" s="77"/>
      <c r="M90" s="77"/>
    </row>
    <row r="91" spans="1:13" ht="21" customHeight="1" x14ac:dyDescent="0.5">
      <c r="E91" s="197"/>
      <c r="G91" s="77"/>
      <c r="H91" s="77"/>
      <c r="I91" s="77"/>
      <c r="K91" s="77"/>
      <c r="L91" s="77"/>
      <c r="M91" s="77"/>
    </row>
    <row r="92" spans="1:13" ht="16.5" customHeight="1" x14ac:dyDescent="0.5">
      <c r="E92" s="197"/>
      <c r="G92" s="77"/>
      <c r="H92" s="77"/>
      <c r="I92" s="77"/>
      <c r="K92" s="77"/>
      <c r="L92" s="77"/>
      <c r="M92" s="77"/>
    </row>
    <row r="93" spans="1:13" ht="18" customHeight="1" x14ac:dyDescent="0.5">
      <c r="E93" s="197"/>
      <c r="G93" s="77"/>
      <c r="H93" s="77"/>
      <c r="I93" s="77"/>
      <c r="K93" s="77"/>
      <c r="L93" s="77"/>
      <c r="M93" s="77"/>
    </row>
    <row r="94" spans="1:13" ht="16.5" customHeight="1" x14ac:dyDescent="0.5">
      <c r="E94" s="197"/>
      <c r="G94" s="77"/>
      <c r="H94" s="77"/>
      <c r="I94" s="77"/>
      <c r="K94" s="77"/>
      <c r="L94" s="77"/>
      <c r="M94" s="77"/>
    </row>
    <row r="95" spans="1:13" ht="19.5" customHeight="1" x14ac:dyDescent="0.5">
      <c r="E95" s="197"/>
      <c r="G95" s="77"/>
      <c r="H95" s="77"/>
      <c r="I95" s="77"/>
      <c r="K95" s="77"/>
      <c r="L95" s="77"/>
      <c r="M95" s="77"/>
    </row>
    <row r="96" spans="1:13" ht="10.5" customHeight="1" x14ac:dyDescent="0.5">
      <c r="E96" s="197"/>
      <c r="G96" s="77"/>
      <c r="H96" s="77"/>
      <c r="I96" s="77"/>
      <c r="K96" s="77"/>
      <c r="L96" s="77"/>
      <c r="M96" s="77"/>
    </row>
    <row r="97" spans="1:13" ht="21.95" customHeight="1" x14ac:dyDescent="0.5">
      <c r="A97" s="81" t="str">
        <f>A50</f>
        <v>The accompanying notes from part of these consolidated and company financial statements.</v>
      </c>
      <c r="B97" s="81"/>
      <c r="C97" s="81"/>
      <c r="D97" s="81"/>
      <c r="E97" s="135"/>
      <c r="F97" s="81"/>
      <c r="G97" s="82"/>
      <c r="H97" s="82"/>
      <c r="I97" s="82"/>
      <c r="J97" s="81"/>
      <c r="K97" s="82"/>
      <c r="L97" s="82"/>
      <c r="M97" s="82"/>
    </row>
    <row r="98" spans="1:13" ht="16.5" customHeight="1" x14ac:dyDescent="0.5">
      <c r="A98" s="79" t="s">
        <v>106</v>
      </c>
      <c r="E98" s="197"/>
      <c r="G98" s="77"/>
      <c r="H98" s="77"/>
      <c r="I98" s="77"/>
      <c r="K98" s="77"/>
      <c r="L98" s="77"/>
      <c r="M98" s="77"/>
    </row>
    <row r="99" spans="1:13" ht="16.5" customHeight="1" x14ac:dyDescent="0.5">
      <c r="A99" s="79" t="s">
        <v>124</v>
      </c>
      <c r="E99" s="197"/>
      <c r="G99" s="77"/>
      <c r="H99" s="77"/>
      <c r="I99" s="77"/>
      <c r="K99" s="77"/>
      <c r="L99" s="77"/>
      <c r="M99" s="77"/>
    </row>
    <row r="100" spans="1:13" ht="16.5" customHeight="1" x14ac:dyDescent="0.5">
      <c r="A100" s="80" t="str">
        <f>A53</f>
        <v>As at 31 March 2022</v>
      </c>
      <c r="B100" s="81"/>
      <c r="C100" s="81"/>
      <c r="D100" s="81"/>
      <c r="E100" s="135"/>
      <c r="F100" s="81"/>
      <c r="G100" s="82"/>
      <c r="H100" s="82"/>
      <c r="I100" s="82"/>
      <c r="J100" s="81"/>
      <c r="K100" s="82"/>
      <c r="L100" s="82"/>
      <c r="M100" s="82"/>
    </row>
    <row r="101" spans="1:13" ht="16.5" customHeight="1" x14ac:dyDescent="0.5">
      <c r="E101" s="197"/>
      <c r="G101" s="77"/>
      <c r="H101" s="77"/>
      <c r="I101" s="77"/>
      <c r="K101" s="77"/>
      <c r="L101" s="77"/>
      <c r="M101" s="77"/>
    </row>
    <row r="102" spans="1:13" ht="16.5" customHeight="1" x14ac:dyDescent="0.5">
      <c r="E102" s="197"/>
      <c r="G102" s="77"/>
      <c r="H102" s="77"/>
      <c r="I102" s="77"/>
      <c r="K102" s="77"/>
      <c r="L102" s="77"/>
      <c r="M102" s="77"/>
    </row>
    <row r="103" spans="1:13" ht="16.5" customHeight="1" x14ac:dyDescent="0.5">
      <c r="E103" s="197"/>
      <c r="G103" s="204" t="s">
        <v>43</v>
      </c>
      <c r="H103" s="204"/>
      <c r="I103" s="204"/>
      <c r="J103" s="79"/>
      <c r="K103" s="204" t="s">
        <v>65</v>
      </c>
      <c r="L103" s="204"/>
      <c r="M103" s="204"/>
    </row>
    <row r="104" spans="1:13" ht="16.5" customHeight="1" x14ac:dyDescent="0.5">
      <c r="E104" s="197"/>
      <c r="G104" s="203" t="s">
        <v>146</v>
      </c>
      <c r="H104" s="203"/>
      <c r="I104" s="203"/>
      <c r="K104" s="203" t="s">
        <v>146</v>
      </c>
      <c r="L104" s="203"/>
      <c r="M104" s="203"/>
    </row>
    <row r="105" spans="1:13" ht="16.5" customHeight="1" x14ac:dyDescent="0.5">
      <c r="E105" s="197"/>
      <c r="G105" s="88" t="s">
        <v>45</v>
      </c>
      <c r="H105" s="158"/>
      <c r="I105" s="88" t="s">
        <v>139</v>
      </c>
      <c r="K105" s="88" t="s">
        <v>45</v>
      </c>
      <c r="L105" s="158"/>
      <c r="M105" s="88" t="s">
        <v>139</v>
      </c>
    </row>
    <row r="106" spans="1:13" ht="16.350000000000001" customHeight="1" x14ac:dyDescent="0.5">
      <c r="E106" s="197"/>
      <c r="G106" s="85" t="s">
        <v>46</v>
      </c>
      <c r="I106" s="85" t="s">
        <v>31</v>
      </c>
      <c r="J106" s="77"/>
      <c r="K106" s="85" t="s">
        <v>46</v>
      </c>
      <c r="M106" s="85" t="s">
        <v>31</v>
      </c>
    </row>
    <row r="107" spans="1:13" ht="16.5" customHeight="1" x14ac:dyDescent="0.5">
      <c r="A107" s="84"/>
      <c r="E107" s="136"/>
      <c r="F107" s="79"/>
      <c r="G107" s="85" t="s">
        <v>182</v>
      </c>
      <c r="H107" s="85"/>
      <c r="I107" s="85" t="s">
        <v>147</v>
      </c>
      <c r="J107" s="79"/>
      <c r="K107" s="85" t="s">
        <v>182</v>
      </c>
      <c r="L107" s="85"/>
      <c r="M107" s="85" t="s">
        <v>147</v>
      </c>
    </row>
    <row r="108" spans="1:13" ht="16.5" customHeight="1" x14ac:dyDescent="0.5">
      <c r="E108" s="136"/>
      <c r="F108" s="86"/>
      <c r="G108" s="87" t="s">
        <v>1</v>
      </c>
      <c r="H108" s="85"/>
      <c r="I108" s="87" t="s">
        <v>1</v>
      </c>
      <c r="J108" s="86"/>
      <c r="K108" s="87" t="s">
        <v>1</v>
      </c>
      <c r="L108" s="88"/>
      <c r="M108" s="87" t="s">
        <v>1</v>
      </c>
    </row>
    <row r="109" spans="1:13" ht="16.5" customHeight="1" x14ac:dyDescent="0.5">
      <c r="A109" s="91"/>
      <c r="E109" s="138"/>
      <c r="F109" s="86"/>
      <c r="G109" s="103"/>
      <c r="H109" s="85"/>
      <c r="I109" s="88"/>
      <c r="J109" s="86"/>
      <c r="K109" s="103"/>
      <c r="L109" s="88"/>
      <c r="M109" s="88"/>
    </row>
    <row r="110" spans="1:13" ht="16.5" customHeight="1" x14ac:dyDescent="0.5">
      <c r="A110" s="91" t="s">
        <v>67</v>
      </c>
      <c r="E110" s="138"/>
      <c r="F110" s="86"/>
      <c r="G110" s="103"/>
      <c r="H110" s="85"/>
      <c r="I110" s="88"/>
      <c r="J110" s="86"/>
      <c r="K110" s="103"/>
      <c r="L110" s="88"/>
      <c r="M110" s="88"/>
    </row>
    <row r="111" spans="1:13" ht="16.5" customHeight="1" x14ac:dyDescent="0.5">
      <c r="E111" s="139"/>
      <c r="G111" s="104"/>
      <c r="H111" s="77"/>
      <c r="I111" s="77"/>
      <c r="K111" s="104"/>
      <c r="L111" s="77"/>
      <c r="M111" s="77"/>
    </row>
    <row r="112" spans="1:13" ht="16.5" customHeight="1" x14ac:dyDescent="0.5">
      <c r="A112" s="163" t="s">
        <v>18</v>
      </c>
      <c r="E112" s="139"/>
      <c r="G112" s="104"/>
      <c r="H112" s="77"/>
      <c r="I112" s="77"/>
      <c r="K112" s="104"/>
      <c r="L112" s="77"/>
      <c r="M112" s="77"/>
    </row>
    <row r="113" spans="1:13" ht="16.5" customHeight="1" x14ac:dyDescent="0.5">
      <c r="B113" s="163" t="s">
        <v>19</v>
      </c>
      <c r="E113" s="139"/>
      <c r="G113" s="104"/>
      <c r="H113" s="77"/>
      <c r="I113" s="77"/>
      <c r="K113" s="104"/>
      <c r="L113" s="77"/>
      <c r="M113" s="77"/>
    </row>
    <row r="114" spans="1:13" ht="16.5" customHeight="1" x14ac:dyDescent="0.5">
      <c r="C114" s="163" t="s">
        <v>125</v>
      </c>
      <c r="E114" s="139"/>
      <c r="G114" s="104"/>
      <c r="H114" s="77"/>
      <c r="I114" s="77"/>
      <c r="K114" s="104"/>
      <c r="L114" s="77"/>
      <c r="M114" s="77"/>
    </row>
    <row r="115" spans="1:13" ht="16.5" customHeight="1" thickBot="1" x14ac:dyDescent="0.55000000000000004">
      <c r="D115" s="163" t="s">
        <v>126</v>
      </c>
      <c r="E115" s="139"/>
      <c r="G115" s="108">
        <v>2000000000</v>
      </c>
      <c r="H115" s="77"/>
      <c r="I115" s="109">
        <v>2000000000</v>
      </c>
      <c r="K115" s="108">
        <v>2000000000</v>
      </c>
      <c r="L115" s="77"/>
      <c r="M115" s="109">
        <v>2000000000</v>
      </c>
    </row>
    <row r="116" spans="1:13" ht="16.5" customHeight="1" thickTop="1" x14ac:dyDescent="0.5">
      <c r="E116" s="139"/>
      <c r="G116" s="106"/>
      <c r="H116" s="77"/>
      <c r="I116" s="100"/>
      <c r="K116" s="106"/>
      <c r="L116" s="77"/>
      <c r="M116" s="100"/>
    </row>
    <row r="117" spans="1:13" ht="16.5" customHeight="1" x14ac:dyDescent="0.5">
      <c r="A117" s="93"/>
      <c r="B117" s="163" t="s">
        <v>73</v>
      </c>
      <c r="C117" s="93"/>
      <c r="E117" s="139"/>
      <c r="G117" s="104"/>
      <c r="H117" s="77"/>
      <c r="I117" s="77"/>
      <c r="K117" s="104"/>
      <c r="L117" s="77"/>
      <c r="M117" s="77"/>
    </row>
    <row r="118" spans="1:13" ht="16.5" customHeight="1" x14ac:dyDescent="0.5">
      <c r="A118" s="93"/>
      <c r="C118" s="163" t="s">
        <v>125</v>
      </c>
      <c r="E118" s="139"/>
      <c r="G118" s="104"/>
      <c r="H118" s="77"/>
      <c r="I118" s="77"/>
      <c r="K118" s="104"/>
      <c r="L118" s="77"/>
      <c r="M118" s="77"/>
    </row>
    <row r="119" spans="1:13" ht="16.5" customHeight="1" x14ac:dyDescent="0.5">
      <c r="A119" s="93"/>
      <c r="D119" s="163" t="s">
        <v>127</v>
      </c>
      <c r="E119" s="139"/>
      <c r="G119" s="104">
        <v>2000000000</v>
      </c>
      <c r="H119" s="77"/>
      <c r="I119" s="77">
        <v>2000000000</v>
      </c>
      <c r="K119" s="104">
        <v>2000000000</v>
      </c>
      <c r="L119" s="77"/>
      <c r="M119" s="77">
        <v>2000000000</v>
      </c>
    </row>
    <row r="120" spans="1:13" ht="16.5" customHeight="1" x14ac:dyDescent="0.5">
      <c r="A120" s="93" t="s">
        <v>217</v>
      </c>
      <c r="E120" s="139"/>
      <c r="G120" s="106">
        <v>1248938736</v>
      </c>
      <c r="H120" s="77"/>
      <c r="I120" s="100">
        <v>1248938736</v>
      </c>
      <c r="J120" s="83"/>
      <c r="K120" s="166">
        <v>1248938736</v>
      </c>
      <c r="L120" s="165"/>
      <c r="M120" s="165">
        <v>1248938736</v>
      </c>
    </row>
    <row r="121" spans="1:13" ht="16.5" customHeight="1" x14ac:dyDescent="0.5">
      <c r="A121" s="93" t="s">
        <v>89</v>
      </c>
      <c r="E121" s="139"/>
      <c r="G121" s="104"/>
      <c r="H121" s="77"/>
      <c r="I121" s="77"/>
      <c r="K121" s="104"/>
      <c r="L121" s="77"/>
      <c r="M121" s="77"/>
    </row>
    <row r="122" spans="1:13" ht="16.5" customHeight="1" x14ac:dyDescent="0.5">
      <c r="A122" s="93"/>
      <c r="B122" s="163" t="s">
        <v>90</v>
      </c>
      <c r="E122" s="139"/>
      <c r="G122" s="106">
        <v>94712575</v>
      </c>
      <c r="H122" s="77"/>
      <c r="I122" s="100">
        <v>94712575</v>
      </c>
      <c r="K122" s="167">
        <v>0</v>
      </c>
      <c r="L122" s="77"/>
      <c r="M122" s="164">
        <v>0</v>
      </c>
    </row>
    <row r="123" spans="1:13" ht="16.5" customHeight="1" x14ac:dyDescent="0.5">
      <c r="A123" s="76" t="s">
        <v>20</v>
      </c>
      <c r="E123" s="139"/>
      <c r="G123" s="104"/>
      <c r="H123" s="77"/>
      <c r="I123" s="77"/>
      <c r="K123" s="104"/>
      <c r="L123" s="77"/>
      <c r="M123" s="77"/>
    </row>
    <row r="124" spans="1:13" ht="16.5" customHeight="1" x14ac:dyDescent="0.5">
      <c r="A124" s="76"/>
      <c r="B124" s="163" t="s">
        <v>104</v>
      </c>
      <c r="G124" s="107"/>
      <c r="K124" s="107"/>
    </row>
    <row r="125" spans="1:13" ht="16.5" customHeight="1" x14ac:dyDescent="0.5">
      <c r="A125" s="76"/>
      <c r="C125" s="163" t="s">
        <v>105</v>
      </c>
      <c r="E125" s="139"/>
      <c r="G125" s="104">
        <v>146750000</v>
      </c>
      <c r="H125" s="77"/>
      <c r="I125" s="77">
        <v>146750000</v>
      </c>
      <c r="K125" s="104">
        <v>146750000</v>
      </c>
      <c r="L125" s="77"/>
      <c r="M125" s="77">
        <v>146750000</v>
      </c>
    </row>
    <row r="126" spans="1:13" ht="16.5" customHeight="1" x14ac:dyDescent="0.5">
      <c r="B126" s="163" t="s">
        <v>21</v>
      </c>
      <c r="E126" s="139"/>
      <c r="G126" s="167">
        <v>886382911</v>
      </c>
      <c r="H126" s="100"/>
      <c r="I126" s="77">
        <v>723517605</v>
      </c>
      <c r="J126" s="102"/>
      <c r="K126" s="167">
        <v>603357126</v>
      </c>
      <c r="L126" s="100"/>
      <c r="M126" s="165">
        <v>438954153</v>
      </c>
    </row>
    <row r="127" spans="1:13" ht="16.5" customHeight="1" x14ac:dyDescent="0.5">
      <c r="A127" s="163" t="s">
        <v>98</v>
      </c>
      <c r="E127" s="139"/>
      <c r="G127" s="94">
        <v>-5430168</v>
      </c>
      <c r="H127" s="100"/>
      <c r="I127" s="82">
        <v>10309662</v>
      </c>
      <c r="K127" s="94">
        <v>0</v>
      </c>
      <c r="L127" s="100"/>
      <c r="M127" s="95">
        <v>0</v>
      </c>
    </row>
    <row r="128" spans="1:13" ht="16.5" customHeight="1" x14ac:dyDescent="0.5">
      <c r="E128" s="139"/>
      <c r="G128" s="167"/>
      <c r="H128" s="100"/>
      <c r="I128" s="100"/>
      <c r="K128" s="167"/>
      <c r="L128" s="100"/>
      <c r="M128" s="164"/>
    </row>
    <row r="129" spans="1:13" ht="16.5" customHeight="1" x14ac:dyDescent="0.5">
      <c r="A129" s="79" t="s">
        <v>128</v>
      </c>
      <c r="E129" s="139"/>
      <c r="G129" s="107"/>
      <c r="K129" s="107"/>
    </row>
    <row r="130" spans="1:13" ht="16.5" customHeight="1" x14ac:dyDescent="0.5">
      <c r="A130" s="79"/>
      <c r="B130" s="79" t="s">
        <v>129</v>
      </c>
      <c r="E130" s="139"/>
      <c r="G130" s="106">
        <f>SUM(G119:G129)</f>
        <v>4371354054</v>
      </c>
      <c r="H130" s="100"/>
      <c r="I130" s="100">
        <f>SUM(I119:I129)</f>
        <v>4224228578</v>
      </c>
      <c r="K130" s="106">
        <f>SUM(K119:K129)</f>
        <v>3999045862</v>
      </c>
      <c r="L130" s="100"/>
      <c r="M130" s="100">
        <f>SUM(M119:M129)</f>
        <v>3834642889</v>
      </c>
    </row>
    <row r="131" spans="1:13" ht="16.5" customHeight="1" x14ac:dyDescent="0.5">
      <c r="B131" s="163" t="s">
        <v>63</v>
      </c>
      <c r="E131" s="139"/>
      <c r="G131" s="94">
        <v>19536066</v>
      </c>
      <c r="H131" s="100"/>
      <c r="I131" s="82">
        <v>12325363</v>
      </c>
      <c r="K131" s="94">
        <v>0</v>
      </c>
      <c r="L131" s="100"/>
      <c r="M131" s="95">
        <v>0</v>
      </c>
    </row>
    <row r="132" spans="1:13" ht="16.5" customHeight="1" x14ac:dyDescent="0.5">
      <c r="A132" s="79"/>
      <c r="E132" s="139"/>
      <c r="G132" s="106"/>
      <c r="H132" s="100"/>
      <c r="I132" s="100"/>
      <c r="K132" s="167"/>
      <c r="L132" s="100"/>
      <c r="M132" s="164"/>
    </row>
    <row r="133" spans="1:13" ht="16.5" customHeight="1" x14ac:dyDescent="0.5">
      <c r="A133" s="79" t="s">
        <v>51</v>
      </c>
      <c r="E133" s="139"/>
      <c r="G133" s="105">
        <f>SUM(G130:G131)</f>
        <v>4390890120</v>
      </c>
      <c r="H133" s="100"/>
      <c r="I133" s="82">
        <f>SUM(I130:I131)</f>
        <v>4236553941</v>
      </c>
      <c r="K133" s="105">
        <f>SUM(K130:K131)</f>
        <v>3999045862</v>
      </c>
      <c r="L133" s="100"/>
      <c r="M133" s="82">
        <f>SUM(M130:M131)</f>
        <v>3834642889</v>
      </c>
    </row>
    <row r="134" spans="1:13" ht="16.5" customHeight="1" x14ac:dyDescent="0.5">
      <c r="A134" s="79"/>
      <c r="E134" s="139"/>
      <c r="G134" s="106"/>
      <c r="H134" s="100"/>
      <c r="I134" s="100"/>
      <c r="K134" s="106"/>
      <c r="L134" s="100"/>
      <c r="M134" s="100"/>
    </row>
    <row r="135" spans="1:13" ht="16.5" customHeight="1" thickBot="1" x14ac:dyDescent="0.55000000000000004">
      <c r="A135" s="79" t="s">
        <v>68</v>
      </c>
      <c r="B135" s="79"/>
      <c r="E135" s="197"/>
      <c r="G135" s="108">
        <f>+G133+G81</f>
        <v>5227922819</v>
      </c>
      <c r="H135" s="100"/>
      <c r="I135" s="109">
        <f>+I133+I81</f>
        <v>5005521700</v>
      </c>
      <c r="K135" s="108">
        <f>+K133+K81</f>
        <v>4697429849</v>
      </c>
      <c r="L135" s="100"/>
      <c r="M135" s="109">
        <f>+M133+M81</f>
        <v>4489309776</v>
      </c>
    </row>
    <row r="136" spans="1:13" ht="16.5" customHeight="1" thickTop="1" x14ac:dyDescent="0.5">
      <c r="A136" s="79"/>
      <c r="B136" s="79"/>
      <c r="E136" s="197"/>
      <c r="G136" s="100"/>
      <c r="H136" s="100"/>
      <c r="I136" s="100"/>
      <c r="K136" s="100"/>
      <c r="L136" s="100"/>
      <c r="M136" s="100"/>
    </row>
    <row r="137" spans="1:13" ht="16.5" customHeight="1" x14ac:dyDescent="0.5">
      <c r="A137" s="79"/>
      <c r="B137" s="79"/>
      <c r="E137" s="197"/>
      <c r="G137" s="100"/>
      <c r="H137" s="100"/>
      <c r="I137" s="100"/>
      <c r="K137" s="100"/>
      <c r="L137" s="100"/>
      <c r="M137" s="100"/>
    </row>
    <row r="138" spans="1:13" ht="16.5" customHeight="1" x14ac:dyDescent="0.5">
      <c r="A138" s="79"/>
      <c r="B138" s="79"/>
      <c r="E138" s="197"/>
      <c r="G138" s="100"/>
      <c r="H138" s="100"/>
      <c r="I138" s="100"/>
      <c r="K138" s="100"/>
      <c r="L138" s="100"/>
      <c r="M138" s="100"/>
    </row>
    <row r="139" spans="1:13" ht="16.5" customHeight="1" x14ac:dyDescent="0.5">
      <c r="A139" s="79"/>
      <c r="B139" s="79"/>
      <c r="E139" s="197"/>
      <c r="G139" s="100"/>
      <c r="H139" s="100"/>
      <c r="I139" s="100"/>
      <c r="K139" s="100"/>
      <c r="L139" s="100"/>
      <c r="M139" s="100"/>
    </row>
    <row r="140" spans="1:13" ht="16.5" customHeight="1" x14ac:dyDescent="0.5">
      <c r="A140" s="79"/>
      <c r="B140" s="79"/>
      <c r="E140" s="197"/>
      <c r="G140" s="100"/>
      <c r="H140" s="100"/>
      <c r="I140" s="100"/>
      <c r="K140" s="100"/>
      <c r="L140" s="100"/>
      <c r="M140" s="100"/>
    </row>
    <row r="141" spans="1:13" ht="16.5" customHeight="1" x14ac:dyDescent="0.5">
      <c r="A141" s="79"/>
      <c r="B141" s="79"/>
      <c r="E141" s="197"/>
      <c r="G141" s="100"/>
      <c r="H141" s="100"/>
      <c r="I141" s="100"/>
      <c r="K141" s="100"/>
      <c r="L141" s="100"/>
      <c r="M141" s="100"/>
    </row>
    <row r="142" spans="1:13" ht="20.25" customHeight="1" x14ac:dyDescent="0.5">
      <c r="A142" s="79"/>
      <c r="B142" s="79"/>
      <c r="E142" s="197"/>
      <c r="G142" s="100"/>
      <c r="H142" s="100"/>
      <c r="I142" s="100"/>
      <c r="K142" s="100"/>
      <c r="L142" s="100"/>
      <c r="M142" s="100"/>
    </row>
    <row r="143" spans="1:13" ht="15.75" customHeight="1" x14ac:dyDescent="0.5">
      <c r="A143" s="79"/>
      <c r="B143" s="79"/>
      <c r="E143" s="197"/>
      <c r="G143" s="100"/>
      <c r="H143" s="100"/>
      <c r="I143" s="100"/>
      <c r="K143" s="100"/>
      <c r="L143" s="100"/>
      <c r="M143" s="100"/>
    </row>
    <row r="144" spans="1:13" ht="21.95" customHeight="1" x14ac:dyDescent="0.5">
      <c r="A144" s="81" t="str">
        <f>A50</f>
        <v>The accompanying notes from part of these consolidated and company financial statements.</v>
      </c>
      <c r="B144" s="81"/>
      <c r="C144" s="81"/>
      <c r="D144" s="81"/>
      <c r="E144" s="135"/>
      <c r="F144" s="81"/>
      <c r="G144" s="110"/>
      <c r="H144" s="110"/>
      <c r="I144" s="110"/>
      <c r="J144" s="110"/>
      <c r="K144" s="110"/>
      <c r="L144" s="110"/>
      <c r="M144" s="110"/>
    </row>
    <row r="145" spans="7:13" ht="16.5" customHeight="1" x14ac:dyDescent="0.5">
      <c r="G145" s="77"/>
      <c r="I145" s="77"/>
      <c r="K145" s="77"/>
      <c r="M145" s="77"/>
    </row>
    <row r="146" spans="7:13" ht="16.5" customHeight="1" x14ac:dyDescent="0.5">
      <c r="G146" s="77"/>
      <c r="I146" s="77"/>
      <c r="K146" s="77"/>
      <c r="M146" s="77"/>
    </row>
  </sheetData>
  <mergeCells count="13">
    <mergeCell ref="G56:I56"/>
    <mergeCell ref="K56:M56"/>
    <mergeCell ref="G6:I6"/>
    <mergeCell ref="K6:M6"/>
    <mergeCell ref="G7:I7"/>
    <mergeCell ref="K7:M7"/>
    <mergeCell ref="A48:M48"/>
    <mergeCell ref="G57:I57"/>
    <mergeCell ref="K57:M57"/>
    <mergeCell ref="G103:I103"/>
    <mergeCell ref="K103:M103"/>
    <mergeCell ref="G104:I104"/>
    <mergeCell ref="K104:M104"/>
  </mergeCells>
  <pageMargins left="0.8" right="0.5" top="0.5" bottom="0.6" header="0.49" footer="0.4"/>
  <pageSetup paperSize="9" firstPageNumber="2" fitToHeight="0" orientation="portrait" useFirstPageNumber="1" horizontalDpi="1200" verticalDpi="1200" r:id="rId1"/>
  <headerFooter>
    <oddFooter>&amp;R&amp;"Arial,Regular"&amp;9&amp;P</oddFooter>
  </headerFooter>
  <rowBreaks count="2" manualBreakCount="2">
    <brk id="50" max="12" man="1"/>
    <brk id="97" max="12" man="1"/>
  </rowBreaks>
  <ignoredErrors>
    <ignoredError sqref="G10:M10 G107:M107 G60:N60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CCC"/>
  </sheetPr>
  <dimension ref="A1:M111"/>
  <sheetViews>
    <sheetView topLeftCell="A43" zoomScale="115" zoomScaleNormal="115" zoomScaleSheetLayoutView="100" workbookViewId="0">
      <selection activeCell="D50" sqref="D50"/>
    </sheetView>
  </sheetViews>
  <sheetFormatPr defaultColWidth="9.42578125" defaultRowHeight="16.350000000000001" customHeight="1" x14ac:dyDescent="0.5"/>
  <cols>
    <col min="1" max="3" width="1.28515625" style="6" customWidth="1"/>
    <col min="4" max="4" width="41.42578125" style="6" customWidth="1"/>
    <col min="5" max="5" width="4.7109375" style="6" customWidth="1"/>
    <col min="6" max="6" width="0.5703125" style="6" customWidth="1"/>
    <col min="7" max="7" width="10.5703125" style="1" customWidth="1"/>
    <col min="8" max="8" width="0.5703125" style="1" customWidth="1"/>
    <col min="9" max="9" width="10.5703125" style="1" customWidth="1"/>
    <col min="10" max="10" width="0.5703125" style="1" customWidth="1"/>
    <col min="11" max="11" width="10.5703125" style="1" customWidth="1"/>
    <col min="12" max="12" width="0.5703125" style="1" customWidth="1"/>
    <col min="13" max="13" width="10.5703125" style="1" customWidth="1"/>
    <col min="14" max="16384" width="9.42578125" style="6"/>
  </cols>
  <sheetData>
    <row r="1" spans="1:13" ht="15.95" customHeight="1" x14ac:dyDescent="0.5">
      <c r="A1" s="35" t="s">
        <v>106</v>
      </c>
      <c r="E1" s="78"/>
    </row>
    <row r="2" spans="1:13" ht="15.95" customHeight="1" x14ac:dyDescent="0.5">
      <c r="A2" s="35" t="s">
        <v>114</v>
      </c>
      <c r="E2" s="78"/>
    </row>
    <row r="3" spans="1:13" ht="15.95" customHeight="1" x14ac:dyDescent="0.5">
      <c r="A3" s="2" t="s">
        <v>184</v>
      </c>
      <c r="B3" s="3"/>
      <c r="C3" s="3"/>
      <c r="D3" s="3"/>
      <c r="E3" s="4"/>
      <c r="F3" s="3"/>
      <c r="G3" s="5"/>
      <c r="H3" s="5"/>
      <c r="I3" s="5"/>
      <c r="J3" s="5"/>
      <c r="K3" s="5"/>
      <c r="L3" s="5"/>
      <c r="M3" s="5"/>
    </row>
    <row r="4" spans="1:13" s="161" customFormat="1" ht="9.9499999999999993" customHeight="1" x14ac:dyDescent="0.5">
      <c r="A4" s="53"/>
      <c r="B4" s="52"/>
      <c r="C4" s="52"/>
      <c r="D4" s="52"/>
      <c r="E4" s="50"/>
      <c r="F4" s="52"/>
      <c r="G4" s="39"/>
      <c r="H4" s="39"/>
      <c r="I4" s="39"/>
      <c r="J4" s="39"/>
      <c r="K4" s="39"/>
      <c r="L4" s="39"/>
      <c r="M4" s="39"/>
    </row>
    <row r="5" spans="1:13" s="161" customFormat="1" ht="9.9499999999999993" customHeight="1" x14ac:dyDescent="0.5">
      <c r="E5" s="45"/>
      <c r="F5" s="43"/>
      <c r="G5" s="44"/>
      <c r="H5" s="44"/>
      <c r="I5" s="44"/>
      <c r="J5" s="44"/>
      <c r="K5" s="44"/>
      <c r="L5" s="44"/>
      <c r="M5" s="44"/>
    </row>
    <row r="6" spans="1:13" s="161" customFormat="1" ht="14.1" customHeight="1" x14ac:dyDescent="0.5">
      <c r="A6" s="53"/>
      <c r="B6" s="52"/>
      <c r="C6" s="52"/>
      <c r="D6" s="52"/>
      <c r="E6" s="50"/>
      <c r="F6" s="52"/>
      <c r="G6" s="206" t="s">
        <v>43</v>
      </c>
      <c r="H6" s="206"/>
      <c r="I6" s="206"/>
      <c r="J6" s="44"/>
      <c r="K6" s="206" t="s">
        <v>65</v>
      </c>
      <c r="L6" s="206"/>
      <c r="M6" s="206"/>
    </row>
    <row r="7" spans="1:13" s="161" customFormat="1" ht="14.1" customHeight="1" x14ac:dyDescent="0.5">
      <c r="A7" s="53"/>
      <c r="B7" s="52"/>
      <c r="C7" s="52"/>
      <c r="D7" s="52"/>
      <c r="E7" s="50"/>
      <c r="F7" s="52"/>
      <c r="G7" s="207" t="s">
        <v>44</v>
      </c>
      <c r="H7" s="207"/>
      <c r="I7" s="207"/>
      <c r="J7" s="44"/>
      <c r="K7" s="207" t="s">
        <v>44</v>
      </c>
      <c r="L7" s="207"/>
      <c r="M7" s="207"/>
    </row>
    <row r="8" spans="1:13" s="161" customFormat="1" ht="14.1" customHeight="1" x14ac:dyDescent="0.5">
      <c r="E8" s="173"/>
      <c r="G8" s="44" t="s">
        <v>45</v>
      </c>
      <c r="H8" s="44"/>
      <c r="I8" s="44" t="s">
        <v>45</v>
      </c>
      <c r="J8" s="38"/>
      <c r="K8" s="44" t="s">
        <v>45</v>
      </c>
      <c r="L8" s="44"/>
      <c r="M8" s="44" t="s">
        <v>45</v>
      </c>
    </row>
    <row r="9" spans="1:13" s="161" customFormat="1" ht="14.1" customHeight="1" x14ac:dyDescent="0.5">
      <c r="E9" s="45"/>
      <c r="F9" s="43"/>
      <c r="G9" s="44" t="s">
        <v>46</v>
      </c>
      <c r="H9" s="44"/>
      <c r="I9" s="44" t="s">
        <v>46</v>
      </c>
      <c r="J9" s="44"/>
      <c r="K9" s="44" t="s">
        <v>46</v>
      </c>
      <c r="L9" s="44"/>
      <c r="M9" s="44" t="s">
        <v>46</v>
      </c>
    </row>
    <row r="10" spans="1:13" s="161" customFormat="1" ht="14.1" customHeight="1" x14ac:dyDescent="0.5">
      <c r="E10" s="173"/>
      <c r="G10" s="44" t="s">
        <v>182</v>
      </c>
      <c r="H10" s="44"/>
      <c r="I10" s="44" t="s">
        <v>147</v>
      </c>
      <c r="J10" s="43"/>
      <c r="K10" s="44" t="s">
        <v>182</v>
      </c>
      <c r="L10" s="44"/>
      <c r="M10" s="44" t="s">
        <v>147</v>
      </c>
    </row>
    <row r="11" spans="1:13" s="161" customFormat="1" ht="14.1" customHeight="1" x14ac:dyDescent="0.5">
      <c r="E11" s="190" t="s">
        <v>0</v>
      </c>
      <c r="F11" s="43"/>
      <c r="G11" s="37" t="s">
        <v>1</v>
      </c>
      <c r="H11" s="44"/>
      <c r="I11" s="37" t="s">
        <v>1</v>
      </c>
      <c r="J11" s="54"/>
      <c r="K11" s="37" t="s">
        <v>1</v>
      </c>
      <c r="L11" s="44"/>
      <c r="M11" s="37" t="s">
        <v>1</v>
      </c>
    </row>
    <row r="12" spans="1:13" s="161" customFormat="1" ht="3.95" customHeight="1" x14ac:dyDescent="0.5">
      <c r="E12" s="173"/>
      <c r="G12" s="111"/>
      <c r="H12" s="42"/>
      <c r="I12" s="41"/>
      <c r="J12" s="42"/>
      <c r="K12" s="111"/>
      <c r="L12" s="42"/>
      <c r="M12" s="41"/>
    </row>
    <row r="13" spans="1:13" s="161" customFormat="1" ht="14.1" customHeight="1" x14ac:dyDescent="0.5">
      <c r="A13" s="161" t="s">
        <v>99</v>
      </c>
      <c r="E13" s="173"/>
      <c r="G13" s="111">
        <v>984226371</v>
      </c>
      <c r="H13" s="42"/>
      <c r="I13" s="41">
        <v>844945682</v>
      </c>
      <c r="J13" s="55"/>
      <c r="K13" s="111">
        <v>727681444</v>
      </c>
      <c r="M13" s="41">
        <v>630644016</v>
      </c>
    </row>
    <row r="14" spans="1:13" s="161" customFormat="1" ht="14.1" customHeight="1" x14ac:dyDescent="0.5">
      <c r="A14" s="161" t="s">
        <v>95</v>
      </c>
      <c r="E14" s="173"/>
      <c r="G14" s="112">
        <v>-614692785</v>
      </c>
      <c r="H14" s="42"/>
      <c r="I14" s="48">
        <v>-500165804</v>
      </c>
      <c r="J14" s="55"/>
      <c r="K14" s="112">
        <v>-507961423</v>
      </c>
      <c r="M14" s="48">
        <v>-400348799</v>
      </c>
    </row>
    <row r="15" spans="1:13" s="161" customFormat="1" ht="3.95" customHeight="1" x14ac:dyDescent="0.5">
      <c r="A15" s="53"/>
      <c r="B15" s="52"/>
      <c r="C15" s="52"/>
      <c r="D15" s="52"/>
      <c r="E15" s="50"/>
      <c r="F15" s="52"/>
      <c r="G15" s="113"/>
      <c r="H15" s="39"/>
      <c r="I15" s="42"/>
      <c r="J15" s="39"/>
      <c r="K15" s="113"/>
      <c r="L15" s="39"/>
      <c r="M15" s="42"/>
    </row>
    <row r="16" spans="1:13" s="161" customFormat="1" ht="14.1" customHeight="1" x14ac:dyDescent="0.5">
      <c r="A16" s="43" t="s">
        <v>22</v>
      </c>
      <c r="E16" s="173"/>
      <c r="G16" s="113">
        <f>G13+G14</f>
        <v>369533586</v>
      </c>
      <c r="H16" s="42"/>
      <c r="I16" s="42">
        <f>I13+I14</f>
        <v>344779878</v>
      </c>
      <c r="J16" s="42"/>
      <c r="K16" s="113">
        <f>K13+K14</f>
        <v>219720021</v>
      </c>
      <c r="L16" s="42"/>
      <c r="M16" s="42">
        <f>M13+M14</f>
        <v>230295217</v>
      </c>
    </row>
    <row r="17" spans="1:13" s="161" customFormat="1" ht="14.1" customHeight="1" x14ac:dyDescent="0.5">
      <c r="A17" s="161" t="s">
        <v>189</v>
      </c>
      <c r="E17" s="173"/>
      <c r="G17" s="113">
        <v>0</v>
      </c>
      <c r="H17" s="42"/>
      <c r="I17" s="42">
        <v>0</v>
      </c>
      <c r="J17" s="42"/>
      <c r="K17" s="113">
        <v>76999386</v>
      </c>
      <c r="L17" s="42"/>
      <c r="M17" s="42">
        <v>0</v>
      </c>
    </row>
    <row r="18" spans="1:13" s="161" customFormat="1" ht="14.1" customHeight="1" x14ac:dyDescent="0.5">
      <c r="A18" s="161" t="s">
        <v>158</v>
      </c>
      <c r="E18" s="173"/>
      <c r="G18" s="111">
        <v>12096450</v>
      </c>
      <c r="H18" s="39"/>
      <c r="I18" s="41">
        <v>-2203805</v>
      </c>
      <c r="J18" s="39"/>
      <c r="K18" s="111">
        <v>184183</v>
      </c>
      <c r="L18" s="39"/>
      <c r="M18" s="41">
        <v>5846605</v>
      </c>
    </row>
    <row r="19" spans="1:13" s="161" customFormat="1" ht="14.1" customHeight="1" x14ac:dyDescent="0.5">
      <c r="A19" s="161" t="s">
        <v>50</v>
      </c>
      <c r="E19" s="173"/>
      <c r="G19" s="111">
        <v>4234319</v>
      </c>
      <c r="H19" s="39"/>
      <c r="I19" s="41">
        <v>1398284</v>
      </c>
      <c r="J19" s="39"/>
      <c r="K19" s="111">
        <v>16406533</v>
      </c>
      <c r="L19" s="39"/>
      <c r="M19" s="41">
        <v>15875420</v>
      </c>
    </row>
    <row r="20" spans="1:13" s="161" customFormat="1" ht="14.1" customHeight="1" x14ac:dyDescent="0.5">
      <c r="A20" s="161" t="s">
        <v>23</v>
      </c>
      <c r="E20" s="173"/>
      <c r="G20" s="120">
        <v>-62077917</v>
      </c>
      <c r="H20" s="41"/>
      <c r="I20" s="46">
        <v>-54906508</v>
      </c>
      <c r="J20" s="41"/>
      <c r="K20" s="120">
        <v>-47467247</v>
      </c>
      <c r="L20" s="42"/>
      <c r="M20" s="46">
        <v>-43222793</v>
      </c>
    </row>
    <row r="21" spans="1:13" s="161" customFormat="1" ht="14.1" customHeight="1" x14ac:dyDescent="0.5">
      <c r="A21" s="161" t="s">
        <v>24</v>
      </c>
      <c r="E21" s="173"/>
      <c r="G21" s="111">
        <v>-122280452</v>
      </c>
      <c r="H21" s="41"/>
      <c r="I21" s="41">
        <v>-111161575</v>
      </c>
      <c r="J21" s="41"/>
      <c r="K21" s="111">
        <v>-81540166</v>
      </c>
      <c r="L21" s="39"/>
      <c r="M21" s="41">
        <v>-77838024</v>
      </c>
    </row>
    <row r="22" spans="1:13" s="161" customFormat="1" ht="14.1" customHeight="1" x14ac:dyDescent="0.5">
      <c r="A22" s="161" t="s">
        <v>142</v>
      </c>
      <c r="E22" s="173"/>
      <c r="G22" s="111">
        <v>1022412</v>
      </c>
      <c r="H22" s="41"/>
      <c r="I22" s="41">
        <v>-2267015</v>
      </c>
      <c r="J22" s="41"/>
      <c r="K22" s="111">
        <v>1094745</v>
      </c>
      <c r="L22" s="39"/>
      <c r="M22" s="41">
        <v>-1747266</v>
      </c>
    </row>
    <row r="23" spans="1:13" s="161" customFormat="1" ht="14.1" customHeight="1" x14ac:dyDescent="0.5">
      <c r="A23" s="161" t="s">
        <v>25</v>
      </c>
      <c r="E23" s="173"/>
      <c r="G23" s="112">
        <v>-2295131</v>
      </c>
      <c r="H23" s="42"/>
      <c r="I23" s="48">
        <v>-1734200</v>
      </c>
      <c r="J23" s="42"/>
      <c r="K23" s="112">
        <v>-2161031</v>
      </c>
      <c r="L23" s="42"/>
      <c r="M23" s="48">
        <v>-2190563</v>
      </c>
    </row>
    <row r="24" spans="1:13" s="161" customFormat="1" ht="3.95" customHeight="1" x14ac:dyDescent="0.5">
      <c r="E24" s="173"/>
      <c r="G24" s="114"/>
      <c r="H24" s="42"/>
      <c r="I24" s="174"/>
      <c r="J24" s="42"/>
      <c r="K24" s="114"/>
      <c r="L24" s="42"/>
      <c r="M24" s="174"/>
    </row>
    <row r="25" spans="1:13" s="161" customFormat="1" ht="14.1" customHeight="1" x14ac:dyDescent="0.5">
      <c r="A25" s="43" t="s">
        <v>29</v>
      </c>
      <c r="E25" s="173"/>
      <c r="G25" s="114">
        <f>SUM(G16:G23)</f>
        <v>200233267</v>
      </c>
      <c r="H25" s="42"/>
      <c r="I25" s="174">
        <f>SUM(I16:I23)</f>
        <v>173905059</v>
      </c>
      <c r="J25" s="42"/>
      <c r="K25" s="114">
        <f>SUM(K16:K23)</f>
        <v>183236424</v>
      </c>
      <c r="L25" s="42"/>
      <c r="M25" s="174">
        <f>SUM(M16:M23)</f>
        <v>127018596</v>
      </c>
    </row>
    <row r="26" spans="1:13" s="161" customFormat="1" ht="14.1" customHeight="1" x14ac:dyDescent="0.5">
      <c r="A26" s="161" t="s">
        <v>26</v>
      </c>
      <c r="E26" s="173">
        <v>17</v>
      </c>
      <c r="G26" s="112">
        <v>-34516067</v>
      </c>
      <c r="H26" s="39"/>
      <c r="I26" s="48">
        <v>-35178896</v>
      </c>
      <c r="J26" s="39"/>
      <c r="K26" s="112">
        <v>-18833451</v>
      </c>
      <c r="L26" s="42"/>
      <c r="M26" s="48">
        <v>-22658030</v>
      </c>
    </row>
    <row r="27" spans="1:13" s="161" customFormat="1" ht="3.95" customHeight="1" x14ac:dyDescent="0.5">
      <c r="E27" s="173"/>
      <c r="G27" s="115"/>
      <c r="H27" s="42"/>
      <c r="I27" s="39"/>
      <c r="J27" s="42"/>
      <c r="K27" s="115"/>
      <c r="L27" s="42"/>
      <c r="M27" s="39"/>
    </row>
    <row r="28" spans="1:13" s="161" customFormat="1" ht="14.1" customHeight="1" x14ac:dyDescent="0.5">
      <c r="A28" s="43" t="s">
        <v>215</v>
      </c>
      <c r="E28" s="173"/>
      <c r="G28" s="114">
        <f>SUM(G25:G26)</f>
        <v>165717200</v>
      </c>
      <c r="H28" s="42"/>
      <c r="I28" s="174">
        <f>SUM(I25:I27)</f>
        <v>138726163</v>
      </c>
      <c r="J28" s="42"/>
      <c r="K28" s="114">
        <f>SUM(K25:K26)</f>
        <v>164402973</v>
      </c>
      <c r="L28" s="42"/>
      <c r="M28" s="174">
        <f>SUM(M25:M27)</f>
        <v>104360566</v>
      </c>
    </row>
    <row r="29" spans="1:13" s="161" customFormat="1" ht="14.1" customHeight="1" x14ac:dyDescent="0.5">
      <c r="A29" s="161" t="s">
        <v>218</v>
      </c>
      <c r="E29" s="173">
        <v>7</v>
      </c>
      <c r="G29" s="187">
        <v>0</v>
      </c>
      <c r="H29" s="39"/>
      <c r="I29" s="188">
        <v>-62588049</v>
      </c>
      <c r="J29" s="39"/>
      <c r="K29" s="187">
        <v>0</v>
      </c>
      <c r="L29" s="39"/>
      <c r="M29" s="188">
        <v>0</v>
      </c>
    </row>
    <row r="30" spans="1:13" s="161" customFormat="1" ht="3.95" customHeight="1" x14ac:dyDescent="0.5">
      <c r="E30" s="173"/>
      <c r="G30" s="111"/>
      <c r="H30" s="39"/>
      <c r="I30" s="41"/>
      <c r="J30" s="39"/>
      <c r="K30" s="111"/>
      <c r="L30" s="39"/>
      <c r="M30" s="41"/>
    </row>
    <row r="31" spans="1:13" s="161" customFormat="1" ht="14.1" customHeight="1" thickBot="1" x14ac:dyDescent="0.55000000000000004">
      <c r="A31" s="43" t="s">
        <v>216</v>
      </c>
      <c r="E31" s="173"/>
      <c r="G31" s="116">
        <f>SUM(G28:G29)</f>
        <v>165717200</v>
      </c>
      <c r="H31" s="42"/>
      <c r="I31" s="175">
        <f>SUM(I28:I29)</f>
        <v>76138114</v>
      </c>
      <c r="J31" s="42"/>
      <c r="K31" s="116">
        <f>SUM(K27:K29)</f>
        <v>164402973</v>
      </c>
      <c r="L31" s="42"/>
      <c r="M31" s="175">
        <f>SUM(M27:M29)</f>
        <v>104360566</v>
      </c>
    </row>
    <row r="32" spans="1:13" s="161" customFormat="1" ht="8.1" customHeight="1" thickTop="1" x14ac:dyDescent="0.5">
      <c r="A32" s="43"/>
      <c r="E32" s="173"/>
      <c r="G32" s="114"/>
      <c r="H32" s="42"/>
      <c r="I32" s="174"/>
      <c r="J32" s="42"/>
      <c r="K32" s="114"/>
      <c r="L32" s="42"/>
      <c r="M32" s="174"/>
    </row>
    <row r="33" spans="1:13" s="161" customFormat="1" ht="14.1" customHeight="1" x14ac:dyDescent="0.5">
      <c r="A33" s="43" t="s">
        <v>156</v>
      </c>
      <c r="E33" s="173"/>
      <c r="G33" s="113"/>
      <c r="H33" s="42"/>
      <c r="I33" s="42"/>
      <c r="J33" s="42"/>
      <c r="K33" s="113"/>
      <c r="L33" s="42"/>
      <c r="M33" s="42"/>
    </row>
    <row r="34" spans="1:13" s="161" customFormat="1" ht="14.1" customHeight="1" x14ac:dyDescent="0.5">
      <c r="A34" s="56" t="s">
        <v>96</v>
      </c>
      <c r="E34" s="173"/>
      <c r="G34" s="113"/>
      <c r="H34" s="42"/>
      <c r="I34" s="42"/>
      <c r="J34" s="42"/>
      <c r="K34" s="113"/>
      <c r="L34" s="42"/>
      <c r="M34" s="42"/>
    </row>
    <row r="35" spans="1:13" s="161" customFormat="1" ht="14.1" customHeight="1" x14ac:dyDescent="0.5">
      <c r="B35" s="161" t="s">
        <v>59</v>
      </c>
      <c r="E35" s="50"/>
      <c r="F35" s="52"/>
      <c r="G35" s="117">
        <v>-16280407</v>
      </c>
      <c r="H35" s="39"/>
      <c r="I35" s="48">
        <v>-2673127</v>
      </c>
      <c r="J35" s="39"/>
      <c r="K35" s="117">
        <v>0</v>
      </c>
      <c r="L35" s="39"/>
      <c r="M35" s="40">
        <v>0</v>
      </c>
    </row>
    <row r="36" spans="1:13" s="161" customFormat="1" ht="3.95" customHeight="1" x14ac:dyDescent="0.5">
      <c r="E36" s="50"/>
      <c r="F36" s="52"/>
      <c r="G36" s="111"/>
      <c r="H36" s="39"/>
      <c r="I36" s="41"/>
      <c r="J36" s="39"/>
      <c r="K36" s="115"/>
      <c r="L36" s="39"/>
      <c r="M36" s="39"/>
    </row>
    <row r="37" spans="1:13" s="161" customFormat="1" ht="14.1" customHeight="1" x14ac:dyDescent="0.5">
      <c r="B37" s="161" t="s">
        <v>60</v>
      </c>
      <c r="E37" s="50"/>
      <c r="F37" s="52"/>
      <c r="G37" s="113"/>
      <c r="H37" s="39"/>
      <c r="I37" s="42"/>
      <c r="J37" s="39"/>
      <c r="K37" s="113"/>
      <c r="L37" s="39"/>
      <c r="M37" s="42"/>
    </row>
    <row r="38" spans="1:13" s="161" customFormat="1" ht="14.1" customHeight="1" x14ac:dyDescent="0.5">
      <c r="C38" s="161" t="s">
        <v>58</v>
      </c>
      <c r="E38" s="50"/>
      <c r="F38" s="52"/>
      <c r="G38" s="117">
        <f>SUM(G35:G37)</f>
        <v>-16280407</v>
      </c>
      <c r="H38" s="39"/>
      <c r="I38" s="40">
        <f>SUM(I35:I37)</f>
        <v>-2673127</v>
      </c>
      <c r="J38" s="39"/>
      <c r="K38" s="117">
        <f>SUM(K35:K37)</f>
        <v>0</v>
      </c>
      <c r="L38" s="39"/>
      <c r="M38" s="40">
        <f>SUM(M35:M37)</f>
        <v>0</v>
      </c>
    </row>
    <row r="39" spans="1:13" s="161" customFormat="1" ht="3.95" customHeight="1" x14ac:dyDescent="0.5">
      <c r="E39" s="50"/>
      <c r="F39" s="52"/>
      <c r="G39" s="115"/>
      <c r="H39" s="39"/>
      <c r="I39" s="39"/>
      <c r="J39" s="39"/>
      <c r="K39" s="115"/>
      <c r="L39" s="39"/>
      <c r="M39" s="39"/>
    </row>
    <row r="40" spans="1:13" s="161" customFormat="1" ht="14.1" customHeight="1" x14ac:dyDescent="0.5">
      <c r="A40" s="43" t="s">
        <v>140</v>
      </c>
      <c r="B40" s="43"/>
      <c r="C40" s="43"/>
      <c r="D40" s="43"/>
      <c r="E40" s="50"/>
      <c r="F40" s="52"/>
      <c r="G40" s="117">
        <f>G38</f>
        <v>-16280407</v>
      </c>
      <c r="H40" s="39"/>
      <c r="I40" s="40">
        <f>I38</f>
        <v>-2673127</v>
      </c>
      <c r="J40" s="39"/>
      <c r="K40" s="117">
        <f>K38</f>
        <v>0</v>
      </c>
      <c r="L40" s="39"/>
      <c r="M40" s="40">
        <f>M38</f>
        <v>0</v>
      </c>
    </row>
    <row r="41" spans="1:13" s="161" customFormat="1" ht="3.95" customHeight="1" x14ac:dyDescent="0.5">
      <c r="A41" s="43"/>
      <c r="B41" s="43"/>
      <c r="C41" s="43"/>
      <c r="D41" s="43"/>
      <c r="E41" s="50"/>
      <c r="F41" s="52"/>
      <c r="G41" s="113"/>
      <c r="H41" s="39"/>
      <c r="I41" s="42"/>
      <c r="J41" s="39"/>
      <c r="K41" s="113"/>
      <c r="L41" s="39"/>
      <c r="M41" s="42"/>
    </row>
    <row r="42" spans="1:13" s="161" customFormat="1" ht="14.1" customHeight="1" thickBot="1" x14ac:dyDescent="0.55000000000000004">
      <c r="A42" s="43" t="s">
        <v>69</v>
      </c>
      <c r="E42" s="50"/>
      <c r="F42" s="52"/>
      <c r="G42" s="118">
        <f>SUM(G31,G40)</f>
        <v>149436793</v>
      </c>
      <c r="H42" s="39"/>
      <c r="I42" s="176">
        <f>SUM(I31,I40)</f>
        <v>73464987</v>
      </c>
      <c r="J42" s="39"/>
      <c r="K42" s="118">
        <f>SUM(K31,K40)</f>
        <v>164402973</v>
      </c>
      <c r="L42" s="39"/>
      <c r="M42" s="176">
        <f>SUM(M31,M40)</f>
        <v>104360566</v>
      </c>
    </row>
    <row r="43" spans="1:13" s="161" customFormat="1" ht="8.1" customHeight="1" thickTop="1" x14ac:dyDescent="0.5">
      <c r="A43" s="53"/>
      <c r="B43" s="52"/>
      <c r="C43" s="52"/>
      <c r="D43" s="52"/>
      <c r="E43" s="50"/>
      <c r="F43" s="52"/>
      <c r="G43" s="113"/>
      <c r="H43" s="39"/>
      <c r="I43" s="42"/>
      <c r="J43" s="39"/>
      <c r="K43" s="113"/>
      <c r="L43" s="39"/>
      <c r="M43" s="42"/>
    </row>
    <row r="44" spans="1:13" s="161" customFormat="1" ht="14.1" customHeight="1" x14ac:dyDescent="0.5">
      <c r="A44" s="53" t="s">
        <v>61</v>
      </c>
      <c r="B44" s="52"/>
      <c r="C44" s="52"/>
      <c r="D44" s="52"/>
      <c r="E44" s="50"/>
      <c r="F44" s="52"/>
      <c r="G44" s="113"/>
      <c r="H44" s="39"/>
      <c r="I44" s="42"/>
      <c r="J44" s="39"/>
      <c r="K44" s="113"/>
      <c r="L44" s="39"/>
      <c r="M44" s="42"/>
    </row>
    <row r="45" spans="1:13" s="161" customFormat="1" ht="14.1" customHeight="1" x14ac:dyDescent="0.5">
      <c r="A45" s="161" t="s">
        <v>62</v>
      </c>
      <c r="E45" s="50"/>
      <c r="F45" s="52"/>
      <c r="G45" s="113">
        <f>G31-G46</f>
        <v>162865306</v>
      </c>
      <c r="H45" s="39"/>
      <c r="I45" s="42">
        <f>I31-I46</f>
        <v>75020861</v>
      </c>
      <c r="J45" s="39"/>
      <c r="K45" s="113">
        <f>K31-K46</f>
        <v>164402973</v>
      </c>
      <c r="L45" s="39"/>
      <c r="M45" s="42">
        <f>M31-M46</f>
        <v>104360566</v>
      </c>
    </row>
    <row r="46" spans="1:13" s="161" customFormat="1" ht="14.1" customHeight="1" x14ac:dyDescent="0.5">
      <c r="A46" s="161" t="s">
        <v>63</v>
      </c>
      <c r="E46" s="50"/>
      <c r="F46" s="52"/>
      <c r="G46" s="117">
        <v>2851894</v>
      </c>
      <c r="H46" s="39"/>
      <c r="I46" s="40">
        <v>1117253</v>
      </c>
      <c r="J46" s="39"/>
      <c r="K46" s="117">
        <v>0</v>
      </c>
      <c r="L46" s="39"/>
      <c r="M46" s="40">
        <v>0</v>
      </c>
    </row>
    <row r="47" spans="1:13" s="161" customFormat="1" ht="3.95" customHeight="1" x14ac:dyDescent="0.5">
      <c r="A47" s="53"/>
      <c r="B47" s="52"/>
      <c r="C47" s="52"/>
      <c r="D47" s="52"/>
      <c r="E47" s="50"/>
      <c r="F47" s="52"/>
      <c r="G47" s="113"/>
      <c r="H47" s="39"/>
      <c r="I47" s="42"/>
      <c r="J47" s="39"/>
      <c r="K47" s="113"/>
      <c r="L47" s="39"/>
      <c r="M47" s="42"/>
    </row>
    <row r="48" spans="1:13" s="161" customFormat="1" ht="14.1" customHeight="1" thickBot="1" x14ac:dyDescent="0.55000000000000004">
      <c r="A48" s="53"/>
      <c r="B48" s="52"/>
      <c r="C48" s="52"/>
      <c r="D48" s="52"/>
      <c r="E48" s="50"/>
      <c r="F48" s="52"/>
      <c r="G48" s="118">
        <f>SUM(G45:G47)</f>
        <v>165717200</v>
      </c>
      <c r="H48" s="39"/>
      <c r="I48" s="176">
        <f>SUM(I45:I47)</f>
        <v>76138114</v>
      </c>
      <c r="J48" s="39"/>
      <c r="K48" s="118">
        <f>SUM(K45:K47)</f>
        <v>164402973</v>
      </c>
      <c r="L48" s="39"/>
      <c r="M48" s="176">
        <f>SUM(M45:M47)</f>
        <v>104360566</v>
      </c>
    </row>
    <row r="49" spans="1:13" s="161" customFormat="1" ht="8.1" customHeight="1" thickTop="1" x14ac:dyDescent="0.5">
      <c r="A49" s="53"/>
      <c r="B49" s="52"/>
      <c r="C49" s="52"/>
      <c r="D49" s="52"/>
      <c r="E49" s="50"/>
      <c r="F49" s="52"/>
      <c r="G49" s="113"/>
      <c r="H49" s="39"/>
      <c r="I49" s="42"/>
      <c r="J49" s="39"/>
      <c r="K49" s="113"/>
      <c r="L49" s="39"/>
      <c r="M49" s="42"/>
    </row>
    <row r="50" spans="1:13" s="161" customFormat="1" ht="14.1" customHeight="1" x14ac:dyDescent="0.5">
      <c r="A50" s="53" t="s">
        <v>64</v>
      </c>
      <c r="B50" s="52"/>
      <c r="C50" s="52"/>
      <c r="D50" s="52"/>
      <c r="E50" s="50"/>
      <c r="F50" s="52"/>
      <c r="G50" s="113"/>
      <c r="H50" s="39"/>
      <c r="I50" s="42"/>
      <c r="J50" s="39"/>
      <c r="K50" s="113"/>
      <c r="L50" s="39"/>
      <c r="M50" s="42"/>
    </row>
    <row r="51" spans="1:13" s="161" customFormat="1" ht="14.1" customHeight="1" x14ac:dyDescent="0.5">
      <c r="A51" s="161" t="s">
        <v>62</v>
      </c>
      <c r="E51" s="50"/>
      <c r="F51" s="52"/>
      <c r="G51" s="113"/>
      <c r="H51" s="39"/>
      <c r="I51" s="42"/>
      <c r="J51" s="39"/>
      <c r="K51" s="113"/>
      <c r="L51" s="39"/>
      <c r="M51" s="42"/>
    </row>
    <row r="52" spans="1:13" s="161" customFormat="1" ht="14.1" customHeight="1" x14ac:dyDescent="0.5">
      <c r="C52" s="161" t="s">
        <v>190</v>
      </c>
      <c r="E52" s="50"/>
      <c r="F52" s="52"/>
      <c r="G52" s="113">
        <f>G42-G53-G54</f>
        <v>147125476</v>
      </c>
      <c r="H52" s="39"/>
      <c r="I52" s="42">
        <f>I42-I53-I54</f>
        <v>134915908</v>
      </c>
      <c r="J52" s="39"/>
      <c r="K52" s="113">
        <f>K42-K53-K54</f>
        <v>164402973</v>
      </c>
      <c r="L52" s="39"/>
      <c r="M52" s="42">
        <f>M42-M53-M54</f>
        <v>104360566</v>
      </c>
    </row>
    <row r="53" spans="1:13" s="161" customFormat="1" ht="14.1" customHeight="1" x14ac:dyDescent="0.5">
      <c r="C53" s="161" t="s">
        <v>191</v>
      </c>
      <c r="E53" s="50"/>
      <c r="F53" s="52"/>
      <c r="G53" s="113">
        <f>G29</f>
        <v>0</v>
      </c>
      <c r="H53" s="39"/>
      <c r="I53" s="42">
        <f>I29</f>
        <v>-62588049</v>
      </c>
      <c r="J53" s="39"/>
      <c r="K53" s="113">
        <f>K29</f>
        <v>0</v>
      </c>
      <c r="L53" s="39"/>
      <c r="M53" s="42">
        <f>M29</f>
        <v>0</v>
      </c>
    </row>
    <row r="54" spans="1:13" s="161" customFormat="1" ht="14.1" customHeight="1" x14ac:dyDescent="0.5">
      <c r="A54" s="161" t="s">
        <v>63</v>
      </c>
      <c r="E54" s="50"/>
      <c r="F54" s="52"/>
      <c r="G54" s="117">
        <f>G46-540577</f>
        <v>2311317</v>
      </c>
      <c r="H54" s="39"/>
      <c r="I54" s="40">
        <v>1137128</v>
      </c>
      <c r="J54" s="39"/>
      <c r="K54" s="117">
        <v>0</v>
      </c>
      <c r="L54" s="39"/>
      <c r="M54" s="40">
        <v>0</v>
      </c>
    </row>
    <row r="55" spans="1:13" s="161" customFormat="1" ht="3.95" customHeight="1" x14ac:dyDescent="0.5">
      <c r="A55" s="53"/>
      <c r="B55" s="52"/>
      <c r="C55" s="52"/>
      <c r="D55" s="52"/>
      <c r="E55" s="50"/>
      <c r="F55" s="52"/>
      <c r="G55" s="113"/>
      <c r="H55" s="39"/>
      <c r="I55" s="42"/>
      <c r="J55" s="39"/>
      <c r="K55" s="113"/>
      <c r="L55" s="39"/>
      <c r="M55" s="42"/>
    </row>
    <row r="56" spans="1:13" s="161" customFormat="1" ht="14.1" customHeight="1" thickBot="1" x14ac:dyDescent="0.55000000000000004">
      <c r="A56" s="53"/>
      <c r="B56" s="52"/>
      <c r="C56" s="52"/>
      <c r="D56" s="52"/>
      <c r="E56" s="50"/>
      <c r="F56" s="52"/>
      <c r="G56" s="118">
        <f>SUM(G52:G55)</f>
        <v>149436793</v>
      </c>
      <c r="H56" s="39"/>
      <c r="I56" s="176">
        <f>SUM(I52:I55)</f>
        <v>73464987</v>
      </c>
      <c r="J56" s="39"/>
      <c r="K56" s="118">
        <f>SUM(K52:K55)</f>
        <v>164402973</v>
      </c>
      <c r="L56" s="39"/>
      <c r="M56" s="176">
        <f>SUM(M52:M55)</f>
        <v>104360566</v>
      </c>
    </row>
    <row r="57" spans="1:13" s="161" customFormat="1" ht="8.1" customHeight="1" thickTop="1" x14ac:dyDescent="0.5">
      <c r="A57" s="53"/>
      <c r="B57" s="52"/>
      <c r="C57" s="52"/>
      <c r="D57" s="52"/>
      <c r="E57" s="50"/>
      <c r="F57" s="52"/>
      <c r="G57" s="113"/>
      <c r="H57" s="39"/>
      <c r="I57" s="42"/>
      <c r="J57" s="39"/>
      <c r="K57" s="113"/>
      <c r="L57" s="39"/>
      <c r="M57" s="42"/>
    </row>
    <row r="58" spans="1:13" s="161" customFormat="1" ht="14.1" customHeight="1" x14ac:dyDescent="0.5">
      <c r="A58" s="53" t="s">
        <v>157</v>
      </c>
      <c r="B58" s="52"/>
      <c r="C58" s="52"/>
      <c r="D58" s="52"/>
      <c r="E58" s="50"/>
      <c r="F58" s="52"/>
      <c r="G58" s="113"/>
      <c r="H58" s="39"/>
      <c r="I58" s="42"/>
      <c r="J58" s="39"/>
      <c r="K58" s="113"/>
      <c r="L58" s="39"/>
      <c r="M58" s="42"/>
    </row>
    <row r="59" spans="1:13" s="161" customFormat="1" ht="3.95" customHeight="1" x14ac:dyDescent="0.5">
      <c r="A59" s="53"/>
      <c r="B59" s="52"/>
      <c r="C59" s="52"/>
      <c r="D59" s="52"/>
      <c r="E59" s="50"/>
      <c r="F59" s="52"/>
      <c r="G59" s="113"/>
      <c r="H59" s="39"/>
      <c r="I59" s="42"/>
      <c r="J59" s="39"/>
      <c r="K59" s="113"/>
      <c r="L59" s="39"/>
      <c r="M59" s="42"/>
    </row>
    <row r="60" spans="1:13" s="161" customFormat="1" ht="14.1" customHeight="1" x14ac:dyDescent="0.5">
      <c r="A60" s="161" t="s">
        <v>192</v>
      </c>
      <c r="E60" s="50"/>
      <c r="F60" s="52"/>
      <c r="G60" s="113"/>
      <c r="H60" s="39"/>
      <c r="I60" s="42"/>
      <c r="J60" s="39"/>
      <c r="K60" s="113"/>
      <c r="L60" s="39"/>
      <c r="M60" s="42"/>
    </row>
    <row r="61" spans="1:13" s="161" customFormat="1" ht="14.1" customHeight="1" x14ac:dyDescent="0.5">
      <c r="B61" s="161" t="s">
        <v>190</v>
      </c>
      <c r="E61" s="50"/>
      <c r="F61" s="52"/>
      <c r="G61" s="191">
        <f>ROUND((G28-G46)/2000000000,2)</f>
        <v>0.08</v>
      </c>
      <c r="H61" s="192"/>
      <c r="I61" s="193">
        <f>ROUND((I28-I46)/2000000000,2)</f>
        <v>7.0000000000000007E-2</v>
      </c>
      <c r="J61" s="192"/>
      <c r="K61" s="191">
        <f>ROUND((K28-K46)/2000000000,2)</f>
        <v>0.08</v>
      </c>
      <c r="L61" s="192"/>
      <c r="M61" s="193">
        <f>ROUND((M28-M46)/2000000000,2)</f>
        <v>0.05</v>
      </c>
    </row>
    <row r="62" spans="1:13" s="161" customFormat="1" ht="14.1" customHeight="1" x14ac:dyDescent="0.5">
      <c r="B62" s="161" t="s">
        <v>191</v>
      </c>
      <c r="E62" s="50"/>
      <c r="F62" s="52"/>
      <c r="G62" s="195">
        <f>ROUND(G29/2000000000,2)</f>
        <v>0</v>
      </c>
      <c r="H62" s="192"/>
      <c r="I62" s="194">
        <f>ROUND(I29/2000000000,2)</f>
        <v>-0.03</v>
      </c>
      <c r="J62" s="192"/>
      <c r="K62" s="195">
        <f>ROUND(K29/2000000000,2)</f>
        <v>0</v>
      </c>
      <c r="L62" s="192"/>
      <c r="M62" s="194">
        <f>ROUND(M29/2000000000,2)</f>
        <v>0</v>
      </c>
    </row>
    <row r="63" spans="1:13" s="161" customFormat="1" ht="3.95" customHeight="1" x14ac:dyDescent="0.5">
      <c r="E63" s="50"/>
      <c r="F63" s="52"/>
      <c r="G63" s="200"/>
      <c r="H63" s="201"/>
      <c r="I63" s="202"/>
      <c r="J63" s="201"/>
      <c r="K63" s="200"/>
      <c r="L63" s="201"/>
      <c r="M63" s="201"/>
    </row>
    <row r="64" spans="1:13" s="161" customFormat="1" ht="14.1" customHeight="1" thickBot="1" x14ac:dyDescent="0.55000000000000004">
      <c r="A64" s="161" t="s">
        <v>193</v>
      </c>
      <c r="E64" s="50"/>
      <c r="F64" s="52"/>
      <c r="G64" s="119">
        <f>SUM(G61:G63)</f>
        <v>0.08</v>
      </c>
      <c r="H64" s="57"/>
      <c r="I64" s="177">
        <f>SUM(I61:I63)</f>
        <v>4.0000000000000008E-2</v>
      </c>
      <c r="J64" s="57"/>
      <c r="K64" s="119">
        <f>SUM(K61:K63)</f>
        <v>0.08</v>
      </c>
      <c r="L64" s="57"/>
      <c r="M64" s="177">
        <f>SUM(M61:M63)</f>
        <v>0.05</v>
      </c>
    </row>
    <row r="65" spans="1:13" s="161" customFormat="1" ht="11.25" customHeight="1" thickTop="1" x14ac:dyDescent="0.5">
      <c r="A65" s="52"/>
      <c r="B65" s="52"/>
      <c r="C65" s="52"/>
      <c r="D65" s="52"/>
      <c r="E65" s="50"/>
      <c r="F65" s="52"/>
    </row>
    <row r="66" spans="1:13" ht="21" customHeight="1" x14ac:dyDescent="0.5">
      <c r="A66" s="3" t="s">
        <v>177</v>
      </c>
      <c r="B66" s="3"/>
      <c r="C66" s="3"/>
      <c r="D66" s="3"/>
      <c r="E66" s="3"/>
      <c r="F66" s="3"/>
      <c r="G66" s="5"/>
      <c r="H66" s="5"/>
      <c r="I66" s="5"/>
      <c r="J66" s="5"/>
      <c r="K66" s="5"/>
      <c r="L66" s="5"/>
      <c r="M66" s="5"/>
    </row>
    <row r="67" spans="1:13" ht="16.350000000000001" customHeight="1" x14ac:dyDescent="0.5">
      <c r="E67" s="78"/>
    </row>
    <row r="68" spans="1:13" ht="16.350000000000001" customHeight="1" x14ac:dyDescent="0.5">
      <c r="E68" s="78"/>
    </row>
    <row r="69" spans="1:13" ht="16.350000000000001" customHeight="1" x14ac:dyDescent="0.5">
      <c r="E69" s="78"/>
      <c r="G69" s="6"/>
      <c r="H69" s="6"/>
      <c r="I69" s="6"/>
      <c r="J69" s="6"/>
      <c r="K69" s="6"/>
      <c r="L69" s="6"/>
      <c r="M69" s="6"/>
    </row>
    <row r="70" spans="1:13" ht="16.350000000000001" customHeight="1" x14ac:dyDescent="0.5">
      <c r="E70" s="78"/>
      <c r="G70" s="6"/>
      <c r="H70" s="6"/>
      <c r="I70" s="6"/>
      <c r="J70" s="6"/>
      <c r="K70" s="6"/>
      <c r="L70" s="6"/>
      <c r="M70" s="6"/>
    </row>
    <row r="71" spans="1:13" ht="16.350000000000001" customHeight="1" x14ac:dyDescent="0.5">
      <c r="E71" s="78"/>
      <c r="G71" s="6"/>
      <c r="H71" s="6"/>
      <c r="I71" s="6"/>
      <c r="J71" s="6"/>
      <c r="K71" s="6"/>
      <c r="L71" s="6"/>
      <c r="M71" s="6"/>
    </row>
    <row r="72" spans="1:13" ht="16.350000000000001" customHeight="1" x14ac:dyDescent="0.5">
      <c r="E72" s="78"/>
      <c r="G72" s="6"/>
      <c r="H72" s="6"/>
      <c r="I72" s="6"/>
      <c r="J72" s="6"/>
      <c r="K72" s="6"/>
      <c r="L72" s="6"/>
      <c r="M72" s="6"/>
    </row>
    <row r="73" spans="1:13" ht="16.350000000000001" customHeight="1" x14ac:dyDescent="0.5">
      <c r="E73" s="78"/>
      <c r="G73" s="6"/>
      <c r="H73" s="6"/>
      <c r="I73" s="6"/>
      <c r="J73" s="6"/>
      <c r="K73" s="6"/>
      <c r="L73" s="6"/>
      <c r="M73" s="6"/>
    </row>
    <row r="74" spans="1:13" ht="16.350000000000001" customHeight="1" x14ac:dyDescent="0.5">
      <c r="E74" s="78"/>
      <c r="G74" s="6"/>
      <c r="H74" s="6"/>
      <c r="I74" s="6"/>
      <c r="J74" s="6"/>
      <c r="K74" s="6"/>
      <c r="L74" s="6"/>
      <c r="M74" s="6"/>
    </row>
    <row r="75" spans="1:13" ht="16.350000000000001" customHeight="1" x14ac:dyDescent="0.5">
      <c r="E75" s="78"/>
      <c r="G75" s="6"/>
      <c r="H75" s="6"/>
      <c r="I75" s="6"/>
      <c r="J75" s="6"/>
      <c r="K75" s="6"/>
      <c r="L75" s="6"/>
      <c r="M75" s="6"/>
    </row>
    <row r="76" spans="1:13" ht="16.350000000000001" customHeight="1" x14ac:dyDescent="0.5">
      <c r="E76" s="78"/>
      <c r="G76" s="6"/>
      <c r="H76" s="6"/>
      <c r="I76" s="6"/>
      <c r="J76" s="6"/>
      <c r="K76" s="6"/>
      <c r="L76" s="6"/>
      <c r="M76" s="6"/>
    </row>
    <row r="77" spans="1:13" ht="16.350000000000001" customHeight="1" x14ac:dyDescent="0.5">
      <c r="E77" s="78"/>
      <c r="G77" s="6"/>
      <c r="H77" s="6"/>
      <c r="I77" s="6"/>
      <c r="J77" s="6"/>
      <c r="K77" s="6"/>
      <c r="L77" s="6"/>
      <c r="M77" s="6"/>
    </row>
    <row r="78" spans="1:13" ht="16.350000000000001" customHeight="1" x14ac:dyDescent="0.5">
      <c r="E78" s="78"/>
      <c r="G78" s="6"/>
      <c r="H78" s="6"/>
      <c r="I78" s="6"/>
      <c r="J78" s="6"/>
      <c r="K78" s="6"/>
      <c r="L78" s="6"/>
      <c r="M78" s="6"/>
    </row>
    <row r="79" spans="1:13" ht="16.350000000000001" customHeight="1" x14ac:dyDescent="0.5">
      <c r="E79" s="78"/>
      <c r="G79" s="6"/>
      <c r="H79" s="6"/>
      <c r="I79" s="6"/>
      <c r="J79" s="6"/>
      <c r="K79" s="6"/>
      <c r="L79" s="6"/>
      <c r="M79" s="6"/>
    </row>
    <row r="80" spans="1:13" ht="16.350000000000001" customHeight="1" x14ac:dyDescent="0.5">
      <c r="E80" s="78"/>
      <c r="G80" s="6"/>
      <c r="H80" s="6"/>
      <c r="I80" s="6"/>
      <c r="J80" s="6"/>
      <c r="K80" s="6"/>
      <c r="L80" s="6"/>
      <c r="M80" s="6"/>
    </row>
    <row r="81" spans="5:13" ht="16.350000000000001" customHeight="1" x14ac:dyDescent="0.5">
      <c r="E81" s="78"/>
      <c r="G81" s="6"/>
      <c r="H81" s="6"/>
      <c r="I81" s="6"/>
      <c r="J81" s="6"/>
      <c r="K81" s="6"/>
      <c r="L81" s="6"/>
      <c r="M81" s="6"/>
    </row>
    <row r="82" spans="5:13" ht="16.350000000000001" customHeight="1" x14ac:dyDescent="0.5">
      <c r="E82" s="78"/>
      <c r="G82" s="6"/>
      <c r="H82" s="6"/>
      <c r="I82" s="6"/>
      <c r="J82" s="6"/>
      <c r="K82" s="6"/>
      <c r="L82" s="6"/>
      <c r="M82" s="6"/>
    </row>
    <row r="83" spans="5:13" ht="16.350000000000001" customHeight="1" x14ac:dyDescent="0.5">
      <c r="E83" s="78"/>
      <c r="G83" s="6"/>
      <c r="H83" s="6"/>
      <c r="I83" s="6"/>
      <c r="J83" s="6"/>
      <c r="K83" s="6"/>
      <c r="L83" s="6"/>
      <c r="M83" s="6"/>
    </row>
    <row r="84" spans="5:13" ht="16.350000000000001" customHeight="1" x14ac:dyDescent="0.5">
      <c r="E84" s="78"/>
      <c r="G84" s="6"/>
      <c r="H84" s="6"/>
      <c r="I84" s="6"/>
      <c r="J84" s="6"/>
      <c r="K84" s="6"/>
      <c r="L84" s="6"/>
      <c r="M84" s="6"/>
    </row>
    <row r="85" spans="5:13" ht="16.350000000000001" customHeight="1" x14ac:dyDescent="0.5">
      <c r="E85" s="78"/>
      <c r="G85" s="6"/>
      <c r="H85" s="6"/>
      <c r="I85" s="6"/>
      <c r="J85" s="6"/>
      <c r="K85" s="6"/>
      <c r="L85" s="6"/>
      <c r="M85" s="6"/>
    </row>
    <row r="86" spans="5:13" ht="16.350000000000001" customHeight="1" x14ac:dyDescent="0.5">
      <c r="E86" s="78"/>
      <c r="G86" s="6"/>
      <c r="H86" s="6"/>
      <c r="I86" s="6"/>
      <c r="J86" s="6"/>
      <c r="K86" s="6"/>
      <c r="L86" s="6"/>
      <c r="M86" s="6"/>
    </row>
    <row r="87" spans="5:13" ht="16.350000000000001" customHeight="1" x14ac:dyDescent="0.5">
      <c r="E87" s="78"/>
      <c r="G87" s="6"/>
      <c r="H87" s="6"/>
      <c r="I87" s="6"/>
      <c r="J87" s="6"/>
      <c r="K87" s="6"/>
      <c r="L87" s="6"/>
      <c r="M87" s="6"/>
    </row>
    <row r="88" spans="5:13" ht="16.350000000000001" customHeight="1" x14ac:dyDescent="0.5">
      <c r="E88" s="78"/>
      <c r="G88" s="6"/>
      <c r="H88" s="6"/>
      <c r="I88" s="6"/>
      <c r="J88" s="6"/>
      <c r="K88" s="6"/>
      <c r="L88" s="6"/>
      <c r="M88" s="6"/>
    </row>
    <row r="89" spans="5:13" ht="16.350000000000001" customHeight="1" x14ac:dyDescent="0.5">
      <c r="E89" s="78"/>
      <c r="G89" s="6"/>
      <c r="H89" s="6"/>
      <c r="I89" s="6"/>
      <c r="J89" s="6"/>
      <c r="K89" s="6"/>
      <c r="L89" s="6"/>
      <c r="M89" s="6"/>
    </row>
    <row r="90" spans="5:13" ht="16.350000000000001" customHeight="1" x14ac:dyDescent="0.5">
      <c r="E90" s="78"/>
      <c r="G90" s="6"/>
      <c r="H90" s="6"/>
      <c r="I90" s="6"/>
      <c r="J90" s="6"/>
      <c r="K90" s="6"/>
      <c r="L90" s="6"/>
      <c r="M90" s="6"/>
    </row>
    <row r="91" spans="5:13" ht="16.350000000000001" customHeight="1" x14ac:dyDescent="0.5">
      <c r="E91" s="78"/>
      <c r="G91" s="6"/>
      <c r="H91" s="6"/>
      <c r="I91" s="6"/>
      <c r="J91" s="6"/>
      <c r="K91" s="6"/>
      <c r="L91" s="6"/>
      <c r="M91" s="6"/>
    </row>
    <row r="92" spans="5:13" ht="16.350000000000001" customHeight="1" x14ac:dyDescent="0.5">
      <c r="E92" s="78"/>
      <c r="G92" s="6"/>
      <c r="H92" s="6"/>
      <c r="I92" s="6"/>
      <c r="J92" s="6"/>
      <c r="K92" s="6"/>
      <c r="L92" s="6"/>
      <c r="M92" s="6"/>
    </row>
    <row r="93" spans="5:13" ht="16.350000000000001" customHeight="1" x14ac:dyDescent="0.5">
      <c r="E93" s="78"/>
      <c r="G93" s="6"/>
      <c r="H93" s="6"/>
      <c r="I93" s="6"/>
      <c r="J93" s="6"/>
      <c r="K93" s="6"/>
      <c r="L93" s="6"/>
      <c r="M93" s="6"/>
    </row>
    <row r="94" spans="5:13" ht="16.350000000000001" customHeight="1" x14ac:dyDescent="0.5">
      <c r="E94" s="78"/>
      <c r="G94" s="6"/>
      <c r="H94" s="6"/>
      <c r="I94" s="6"/>
      <c r="J94" s="6"/>
      <c r="K94" s="6"/>
      <c r="L94" s="6"/>
      <c r="M94" s="6"/>
    </row>
    <row r="95" spans="5:13" ht="16.350000000000001" customHeight="1" x14ac:dyDescent="0.5">
      <c r="E95" s="78"/>
      <c r="G95" s="6"/>
      <c r="H95" s="6"/>
      <c r="I95" s="6"/>
      <c r="J95" s="6"/>
      <c r="K95" s="6"/>
      <c r="L95" s="6"/>
      <c r="M95" s="6"/>
    </row>
    <row r="96" spans="5:13" ht="16.350000000000001" customHeight="1" x14ac:dyDescent="0.5">
      <c r="E96" s="78"/>
      <c r="G96" s="6"/>
      <c r="H96" s="6"/>
      <c r="I96" s="6"/>
      <c r="J96" s="6"/>
      <c r="K96" s="6"/>
      <c r="L96" s="6"/>
      <c r="M96" s="6"/>
    </row>
    <row r="97" spans="5:13" ht="16.350000000000001" customHeight="1" x14ac:dyDescent="0.5">
      <c r="E97" s="78"/>
      <c r="G97" s="6"/>
      <c r="H97" s="6"/>
      <c r="I97" s="6"/>
      <c r="J97" s="6"/>
      <c r="K97" s="6"/>
      <c r="L97" s="6"/>
      <c r="M97" s="6"/>
    </row>
    <row r="98" spans="5:13" ht="16.350000000000001" customHeight="1" x14ac:dyDescent="0.5">
      <c r="E98" s="78"/>
      <c r="G98" s="6"/>
      <c r="H98" s="6"/>
      <c r="I98" s="6"/>
      <c r="J98" s="6"/>
      <c r="K98" s="6"/>
      <c r="L98" s="6"/>
      <c r="M98" s="6"/>
    </row>
    <row r="99" spans="5:13" ht="16.350000000000001" customHeight="1" x14ac:dyDescent="0.5">
      <c r="E99" s="78"/>
      <c r="G99" s="6"/>
      <c r="H99" s="6"/>
      <c r="I99" s="6"/>
      <c r="J99" s="6"/>
      <c r="K99" s="6"/>
      <c r="L99" s="6"/>
      <c r="M99" s="6"/>
    </row>
    <row r="100" spans="5:13" ht="16.350000000000001" customHeight="1" x14ac:dyDescent="0.5">
      <c r="E100" s="78"/>
      <c r="G100" s="6"/>
      <c r="H100" s="6"/>
      <c r="I100" s="6"/>
      <c r="J100" s="6"/>
      <c r="K100" s="6"/>
      <c r="L100" s="6"/>
      <c r="M100" s="6"/>
    </row>
    <row r="101" spans="5:13" ht="16.350000000000001" customHeight="1" x14ac:dyDescent="0.5">
      <c r="E101" s="78"/>
      <c r="G101" s="6"/>
      <c r="H101" s="6"/>
      <c r="I101" s="6"/>
      <c r="J101" s="6"/>
      <c r="K101" s="6"/>
      <c r="L101" s="6"/>
      <c r="M101" s="6"/>
    </row>
    <row r="102" spans="5:13" ht="16.350000000000001" customHeight="1" x14ac:dyDescent="0.5">
      <c r="E102" s="78"/>
      <c r="G102" s="6"/>
      <c r="H102" s="6"/>
      <c r="I102" s="6"/>
      <c r="J102" s="6"/>
      <c r="K102" s="6"/>
      <c r="L102" s="6"/>
      <c r="M102" s="6"/>
    </row>
    <row r="103" spans="5:13" ht="16.350000000000001" customHeight="1" x14ac:dyDescent="0.5">
      <c r="E103" s="78"/>
      <c r="G103" s="6"/>
      <c r="H103" s="6"/>
      <c r="I103" s="6"/>
      <c r="J103" s="6"/>
      <c r="K103" s="6"/>
      <c r="L103" s="6"/>
      <c r="M103" s="6"/>
    </row>
    <row r="104" spans="5:13" ht="16.350000000000001" customHeight="1" x14ac:dyDescent="0.5">
      <c r="E104" s="78"/>
      <c r="G104" s="6"/>
      <c r="H104" s="6"/>
      <c r="I104" s="6"/>
      <c r="J104" s="6"/>
      <c r="K104" s="6"/>
      <c r="L104" s="6"/>
      <c r="M104" s="6"/>
    </row>
    <row r="105" spans="5:13" ht="16.350000000000001" customHeight="1" x14ac:dyDescent="0.5">
      <c r="E105" s="78"/>
      <c r="G105" s="6"/>
      <c r="H105" s="6"/>
      <c r="I105" s="6"/>
      <c r="J105" s="6"/>
      <c r="K105" s="6"/>
      <c r="L105" s="6"/>
      <c r="M105" s="6"/>
    </row>
    <row r="106" spans="5:13" ht="16.350000000000001" customHeight="1" x14ac:dyDescent="0.5">
      <c r="E106" s="78"/>
      <c r="G106" s="6"/>
      <c r="H106" s="6"/>
      <c r="I106" s="6"/>
      <c r="J106" s="6"/>
      <c r="K106" s="6"/>
      <c r="L106" s="6"/>
      <c r="M106" s="6"/>
    </row>
    <row r="107" spans="5:13" ht="16.350000000000001" customHeight="1" x14ac:dyDescent="0.5">
      <c r="E107" s="78"/>
      <c r="G107" s="6"/>
      <c r="H107" s="6"/>
      <c r="I107" s="6"/>
      <c r="J107" s="6"/>
      <c r="K107" s="6"/>
      <c r="L107" s="6"/>
      <c r="M107" s="6"/>
    </row>
    <row r="108" spans="5:13" ht="16.350000000000001" customHeight="1" x14ac:dyDescent="0.5">
      <c r="E108" s="78"/>
      <c r="G108" s="6"/>
      <c r="H108" s="6"/>
      <c r="I108" s="6"/>
      <c r="J108" s="6"/>
      <c r="K108" s="6"/>
      <c r="L108" s="6"/>
      <c r="M108" s="6"/>
    </row>
    <row r="109" spans="5:13" ht="16.350000000000001" customHeight="1" x14ac:dyDescent="0.5">
      <c r="E109" s="78"/>
      <c r="G109" s="6"/>
      <c r="H109" s="6"/>
      <c r="I109" s="6"/>
      <c r="J109" s="6"/>
      <c r="K109" s="6"/>
      <c r="L109" s="6"/>
      <c r="M109" s="6"/>
    </row>
    <row r="110" spans="5:13" ht="16.350000000000001" customHeight="1" x14ac:dyDescent="0.5">
      <c r="E110" s="78"/>
      <c r="G110" s="6"/>
      <c r="H110" s="6"/>
      <c r="I110" s="6"/>
      <c r="J110" s="6"/>
      <c r="K110" s="6"/>
      <c r="L110" s="6"/>
      <c r="M110" s="6"/>
    </row>
    <row r="111" spans="5:13" ht="16.350000000000001" customHeight="1" x14ac:dyDescent="0.5">
      <c r="E111" s="78"/>
      <c r="G111" s="6"/>
      <c r="H111" s="6"/>
      <c r="I111" s="6"/>
      <c r="J111" s="6"/>
      <c r="K111" s="6"/>
      <c r="L111" s="6"/>
      <c r="M111" s="6"/>
    </row>
  </sheetData>
  <mergeCells count="4">
    <mergeCell ref="G6:I6"/>
    <mergeCell ref="K6:M6"/>
    <mergeCell ref="G7:I7"/>
    <mergeCell ref="K7:M7"/>
  </mergeCells>
  <pageMargins left="0.8" right="0.5" top="0.5" bottom="0.6" header="0.49" footer="0.4"/>
  <pageSetup paperSize="9" firstPageNumber="5" orientation="portrait" useFirstPageNumber="1" horizontalDpi="1200" verticalDpi="1200" r:id="rId1"/>
  <headerFooter>
    <oddFooter>&amp;R&amp;"Arial,Regular"&amp;9&amp;P</oddFooter>
  </headerFooter>
  <rowBreaks count="1" manualBreakCount="1">
    <brk id="66" max="16383" man="1"/>
  </rowBreaks>
  <ignoredErrors>
    <ignoredError sqref="G10:M10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CCC"/>
  </sheetPr>
  <dimension ref="A1:W33"/>
  <sheetViews>
    <sheetView topLeftCell="A11" zoomScaleNormal="100" zoomScaleSheetLayoutView="115" workbookViewId="0">
      <selection activeCell="D50" sqref="D50"/>
    </sheetView>
  </sheetViews>
  <sheetFormatPr defaultColWidth="9.42578125" defaultRowHeight="16.5" customHeight="1" x14ac:dyDescent="0.5"/>
  <cols>
    <col min="1" max="3" width="1.42578125" style="18" customWidth="1"/>
    <col min="4" max="4" width="30.85546875" style="18" customWidth="1"/>
    <col min="5" max="5" width="4.28515625" style="18" customWidth="1"/>
    <col min="6" max="6" width="0.7109375" style="18" customWidth="1"/>
    <col min="7" max="7" width="10.7109375" style="19" customWidth="1"/>
    <col min="8" max="8" width="0.5703125" style="19" customWidth="1"/>
    <col min="9" max="9" width="11.140625" style="19" customWidth="1"/>
    <col min="10" max="10" width="0.5703125" style="19" customWidth="1"/>
    <col min="11" max="11" width="14.42578125" style="19" customWidth="1"/>
    <col min="12" max="12" width="0.5703125" style="19" customWidth="1"/>
    <col min="13" max="13" width="10.42578125" style="19" customWidth="1"/>
    <col min="14" max="14" width="0.5703125" style="19" customWidth="1"/>
    <col min="15" max="15" width="12.5703125" style="19" customWidth="1"/>
    <col min="16" max="16" width="0.5703125" style="19" customWidth="1"/>
    <col min="17" max="17" width="22.5703125" style="19" customWidth="1"/>
    <col min="18" max="18" width="0.5703125" style="19" customWidth="1"/>
    <col min="19" max="19" width="10.7109375" style="19" customWidth="1"/>
    <col min="20" max="20" width="0.5703125" style="19" customWidth="1"/>
    <col min="21" max="21" width="9.5703125" style="19" customWidth="1"/>
    <col min="22" max="22" width="0.5703125" style="19" customWidth="1"/>
    <col min="23" max="23" width="11.42578125" style="19" customWidth="1"/>
    <col min="24" max="16384" width="9.42578125" style="18"/>
  </cols>
  <sheetData>
    <row r="1" spans="1:23" ht="16.5" customHeight="1" x14ac:dyDescent="0.5">
      <c r="A1" s="35" t="s">
        <v>106</v>
      </c>
    </row>
    <row r="2" spans="1:23" ht="16.5" customHeight="1" x14ac:dyDescent="0.5">
      <c r="A2" s="20" t="s">
        <v>115</v>
      </c>
    </row>
    <row r="3" spans="1:23" s="24" customFormat="1" ht="16.5" customHeight="1" x14ac:dyDescent="0.5">
      <c r="A3" s="21" t="s">
        <v>184</v>
      </c>
      <c r="B3" s="22"/>
      <c r="C3" s="22"/>
      <c r="D3" s="22"/>
      <c r="E3" s="22"/>
      <c r="F3" s="22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</row>
    <row r="4" spans="1:23" s="24" customFormat="1" ht="16.5" customHeight="1" x14ac:dyDescent="0.5">
      <c r="A4" s="25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</row>
    <row r="5" spans="1:23" s="24" customFormat="1" ht="16.5" customHeight="1" x14ac:dyDescent="0.5">
      <c r="A5" s="25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</row>
    <row r="6" spans="1:23" s="140" customFormat="1" ht="16.5" customHeight="1" x14ac:dyDescent="0.5">
      <c r="G6" s="208" t="s">
        <v>94</v>
      </c>
      <c r="H6" s="208"/>
      <c r="I6" s="208"/>
      <c r="J6" s="208"/>
      <c r="K6" s="208"/>
      <c r="L6" s="208"/>
      <c r="M6" s="208"/>
      <c r="N6" s="208"/>
      <c r="O6" s="208"/>
      <c r="P6" s="208"/>
      <c r="Q6" s="208"/>
      <c r="R6" s="208"/>
      <c r="S6" s="208"/>
      <c r="T6" s="208"/>
      <c r="U6" s="208"/>
      <c r="V6" s="208"/>
      <c r="W6" s="208"/>
    </row>
    <row r="7" spans="1:23" s="140" customFormat="1" ht="16.5" customHeight="1" x14ac:dyDescent="0.5">
      <c r="G7" s="209" t="s">
        <v>47</v>
      </c>
      <c r="H7" s="209"/>
      <c r="I7" s="209"/>
      <c r="J7" s="209"/>
      <c r="K7" s="209"/>
      <c r="L7" s="209"/>
      <c r="M7" s="209"/>
      <c r="N7" s="209"/>
      <c r="O7" s="209"/>
      <c r="P7" s="209"/>
      <c r="Q7" s="209"/>
      <c r="R7" s="209"/>
      <c r="S7" s="209"/>
      <c r="T7" s="143"/>
      <c r="U7" s="143"/>
      <c r="V7" s="143"/>
      <c r="W7" s="143"/>
    </row>
    <row r="8" spans="1:23" s="140" customFormat="1" ht="16.5" customHeight="1" x14ac:dyDescent="0.5">
      <c r="G8" s="210" t="s">
        <v>155</v>
      </c>
      <c r="H8" s="210"/>
      <c r="I8" s="210"/>
      <c r="J8" s="146"/>
      <c r="K8" s="146"/>
      <c r="L8" s="146"/>
      <c r="M8" s="208" t="s">
        <v>20</v>
      </c>
      <c r="N8" s="208"/>
      <c r="O8" s="208"/>
      <c r="P8" s="146"/>
      <c r="Q8" s="184" t="s">
        <v>57</v>
      </c>
      <c r="R8" s="144"/>
      <c r="T8" s="144"/>
      <c r="U8" s="144"/>
      <c r="V8" s="146"/>
      <c r="W8" s="146"/>
    </row>
    <row r="9" spans="1:23" s="140" customFormat="1" ht="16.5" customHeight="1" x14ac:dyDescent="0.5">
      <c r="G9" s="141"/>
      <c r="H9" s="141"/>
      <c r="I9" s="141"/>
      <c r="J9" s="146"/>
      <c r="K9" s="147" t="s">
        <v>93</v>
      </c>
      <c r="L9" s="146"/>
      <c r="M9" s="141"/>
      <c r="N9" s="141"/>
      <c r="O9" s="141"/>
      <c r="P9" s="146"/>
      <c r="R9" s="146"/>
      <c r="V9" s="146"/>
      <c r="W9" s="146"/>
    </row>
    <row r="10" spans="1:23" s="140" customFormat="1" ht="16.5" customHeight="1" x14ac:dyDescent="0.5">
      <c r="G10" s="145" t="s">
        <v>76</v>
      </c>
      <c r="H10" s="145"/>
      <c r="I10" s="145" t="s">
        <v>161</v>
      </c>
      <c r="J10" s="146"/>
      <c r="K10" s="38" t="s">
        <v>100</v>
      </c>
      <c r="L10" s="146"/>
      <c r="M10" s="38" t="s">
        <v>107</v>
      </c>
      <c r="N10" s="146"/>
      <c r="O10" s="38"/>
      <c r="P10" s="146"/>
      <c r="Q10" s="147"/>
      <c r="R10" s="146"/>
      <c r="S10" s="148" t="s">
        <v>28</v>
      </c>
      <c r="T10" s="148"/>
      <c r="U10" s="148" t="s">
        <v>55</v>
      </c>
      <c r="V10" s="146"/>
      <c r="W10" s="146"/>
    </row>
    <row r="11" spans="1:23" s="140" customFormat="1" ht="16.5" customHeight="1" x14ac:dyDescent="0.5">
      <c r="G11" s="145" t="s">
        <v>75</v>
      </c>
      <c r="H11" s="145"/>
      <c r="I11" s="145" t="s">
        <v>162</v>
      </c>
      <c r="J11" s="149"/>
      <c r="K11" s="38" t="s">
        <v>101</v>
      </c>
      <c r="L11" s="145"/>
      <c r="M11" s="150" t="s">
        <v>108</v>
      </c>
      <c r="N11" s="145"/>
      <c r="O11" s="150"/>
      <c r="P11" s="145"/>
      <c r="Q11" s="145" t="s">
        <v>137</v>
      </c>
      <c r="S11" s="145" t="s">
        <v>53</v>
      </c>
      <c r="T11" s="145"/>
      <c r="U11" s="145" t="s">
        <v>56</v>
      </c>
      <c r="V11" s="149"/>
      <c r="W11" s="145"/>
    </row>
    <row r="12" spans="1:23" s="140" customFormat="1" ht="16.5" customHeight="1" x14ac:dyDescent="0.5">
      <c r="G12" s="145" t="s">
        <v>27</v>
      </c>
      <c r="H12" s="145"/>
      <c r="I12" s="145" t="s">
        <v>163</v>
      </c>
      <c r="J12" s="149"/>
      <c r="K12" s="38" t="s">
        <v>91</v>
      </c>
      <c r="L12" s="145"/>
      <c r="M12" s="38" t="s">
        <v>109</v>
      </c>
      <c r="N12" s="145"/>
      <c r="O12" s="38" t="s">
        <v>21</v>
      </c>
      <c r="P12" s="145"/>
      <c r="Q12" s="145" t="s">
        <v>122</v>
      </c>
      <c r="S12" s="145" t="s">
        <v>54</v>
      </c>
      <c r="T12" s="145"/>
      <c r="U12" s="145" t="s">
        <v>52</v>
      </c>
      <c r="V12" s="149"/>
      <c r="W12" s="145" t="s">
        <v>51</v>
      </c>
    </row>
    <row r="13" spans="1:23" s="140" customFormat="1" ht="16.5" customHeight="1" x14ac:dyDescent="0.5">
      <c r="E13" s="190" t="s">
        <v>213</v>
      </c>
      <c r="F13" s="151"/>
      <c r="G13" s="152" t="s">
        <v>1</v>
      </c>
      <c r="H13" s="148"/>
      <c r="I13" s="152" t="s">
        <v>1</v>
      </c>
      <c r="J13" s="144"/>
      <c r="K13" s="152" t="s">
        <v>1</v>
      </c>
      <c r="L13" s="148"/>
      <c r="M13" s="152" t="s">
        <v>1</v>
      </c>
      <c r="N13" s="148"/>
      <c r="O13" s="152" t="s">
        <v>1</v>
      </c>
      <c r="P13" s="148"/>
      <c r="Q13" s="152" t="s">
        <v>1</v>
      </c>
      <c r="R13" s="148"/>
      <c r="S13" s="152" t="s">
        <v>1</v>
      </c>
      <c r="T13" s="148"/>
      <c r="U13" s="152" t="s">
        <v>1</v>
      </c>
      <c r="V13" s="144"/>
      <c r="W13" s="152" t="s">
        <v>1</v>
      </c>
    </row>
    <row r="14" spans="1:23" s="161" customFormat="1" ht="16.5" customHeight="1" x14ac:dyDescent="0.5">
      <c r="A14" s="43"/>
      <c r="B14" s="186"/>
      <c r="F14" s="52"/>
      <c r="G14" s="39"/>
      <c r="H14" s="39"/>
      <c r="I14" s="39"/>
      <c r="J14" s="42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42"/>
      <c r="W14" s="39"/>
    </row>
    <row r="15" spans="1:23" s="161" customFormat="1" ht="16.5" customHeight="1" x14ac:dyDescent="0.5">
      <c r="A15" s="43" t="s">
        <v>148</v>
      </c>
      <c r="E15" s="173"/>
      <c r="F15" s="173"/>
      <c r="G15" s="39">
        <v>2000000000</v>
      </c>
      <c r="H15" s="39"/>
      <c r="I15" s="39">
        <v>1248938736</v>
      </c>
      <c r="J15" s="39"/>
      <c r="K15" s="39">
        <v>94712575</v>
      </c>
      <c r="L15" s="39"/>
      <c r="M15" s="39">
        <v>130650000</v>
      </c>
      <c r="N15" s="39"/>
      <c r="O15" s="39">
        <v>619522147</v>
      </c>
      <c r="P15" s="39"/>
      <c r="Q15" s="39">
        <v>-2889648</v>
      </c>
      <c r="R15" s="39"/>
      <c r="S15" s="39">
        <f>SUM(G15:R15)</f>
        <v>4090933810</v>
      </c>
      <c r="T15" s="39"/>
      <c r="U15" s="39">
        <v>-2121158</v>
      </c>
      <c r="V15" s="41"/>
      <c r="W15" s="39">
        <f>SUM(S15:V15)</f>
        <v>4088812652</v>
      </c>
    </row>
    <row r="16" spans="1:23" s="161" customFormat="1" ht="16.5" customHeight="1" x14ac:dyDescent="0.5">
      <c r="A16" s="178" t="s">
        <v>151</v>
      </c>
      <c r="B16" s="179"/>
      <c r="C16" s="180"/>
      <c r="D16" s="180"/>
      <c r="E16" s="173"/>
      <c r="F16" s="173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41"/>
      <c r="W16" s="39"/>
    </row>
    <row r="17" spans="1:23" s="161" customFormat="1" ht="16.5" customHeight="1" x14ac:dyDescent="0.5">
      <c r="A17" s="178"/>
      <c r="B17" s="179" t="s">
        <v>152</v>
      </c>
      <c r="C17" s="180"/>
      <c r="D17" s="180"/>
      <c r="E17" s="173"/>
      <c r="F17" s="173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41"/>
      <c r="W17" s="39"/>
    </row>
    <row r="18" spans="1:23" s="161" customFormat="1" ht="16.5" customHeight="1" x14ac:dyDescent="0.5">
      <c r="A18" s="178"/>
      <c r="B18" s="179" t="s">
        <v>153</v>
      </c>
      <c r="C18" s="180"/>
      <c r="D18" s="180"/>
      <c r="E18" s="173"/>
      <c r="G18" s="39">
        <v>0</v>
      </c>
      <c r="H18" s="39"/>
      <c r="I18" s="39">
        <v>0</v>
      </c>
      <c r="J18" s="39"/>
      <c r="K18" s="39">
        <v>0</v>
      </c>
      <c r="L18" s="39"/>
      <c r="M18" s="39">
        <v>0</v>
      </c>
      <c r="N18" s="39"/>
      <c r="O18" s="39">
        <v>0</v>
      </c>
      <c r="P18" s="39"/>
      <c r="Q18" s="39">
        <v>0</v>
      </c>
      <c r="R18" s="39"/>
      <c r="S18" s="39">
        <f>SUM(G18:R18)</f>
        <v>0</v>
      </c>
      <c r="T18" s="39"/>
      <c r="U18" s="39">
        <v>11305800</v>
      </c>
      <c r="V18" s="41"/>
      <c r="W18" s="39">
        <f>SUM(S18:V18)</f>
        <v>11305800</v>
      </c>
    </row>
    <row r="19" spans="1:23" s="161" customFormat="1" ht="16.5" customHeight="1" x14ac:dyDescent="0.5">
      <c r="A19" s="161" t="s">
        <v>69</v>
      </c>
      <c r="G19" s="40">
        <v>0</v>
      </c>
      <c r="H19" s="39"/>
      <c r="I19" s="40">
        <v>0</v>
      </c>
      <c r="J19" s="41"/>
      <c r="K19" s="40">
        <v>0</v>
      </c>
      <c r="L19" s="41"/>
      <c r="M19" s="40">
        <v>0</v>
      </c>
      <c r="N19" s="41"/>
      <c r="O19" s="40">
        <v>75020861</v>
      </c>
      <c r="P19" s="41"/>
      <c r="Q19" s="40">
        <v>-2693002</v>
      </c>
      <c r="R19" s="41"/>
      <c r="S19" s="40">
        <f>SUM(G19:R19)</f>
        <v>72327859</v>
      </c>
      <c r="T19" s="39"/>
      <c r="U19" s="40">
        <v>1137128</v>
      </c>
      <c r="V19" s="41"/>
      <c r="W19" s="40">
        <f>SUM(S19:V19)</f>
        <v>73464987</v>
      </c>
    </row>
    <row r="20" spans="1:23" s="161" customFormat="1" ht="16.5" customHeight="1" x14ac:dyDescent="0.5">
      <c r="G20" s="157"/>
      <c r="H20" s="157"/>
      <c r="I20" s="157"/>
      <c r="J20" s="39"/>
      <c r="K20" s="39"/>
      <c r="L20" s="39"/>
      <c r="M20" s="39"/>
      <c r="N20" s="39"/>
      <c r="O20" s="39"/>
      <c r="P20" s="39"/>
      <c r="Q20" s="39"/>
      <c r="R20" s="39"/>
      <c r="S20" s="41"/>
      <c r="T20" s="39"/>
      <c r="U20" s="39"/>
      <c r="V20" s="39"/>
      <c r="W20" s="39"/>
    </row>
    <row r="21" spans="1:23" s="161" customFormat="1" ht="16.5" customHeight="1" thickBot="1" x14ac:dyDescent="0.55000000000000004">
      <c r="A21" s="43" t="s">
        <v>149</v>
      </c>
      <c r="B21" s="186"/>
      <c r="G21" s="176">
        <f>SUM(G15:G20)</f>
        <v>2000000000</v>
      </c>
      <c r="H21" s="39"/>
      <c r="I21" s="176">
        <f>SUM(I15:I20)</f>
        <v>1248938736</v>
      </c>
      <c r="J21" s="42"/>
      <c r="K21" s="176">
        <f>SUM(K15:K20)</f>
        <v>94712575</v>
      </c>
      <c r="L21" s="39"/>
      <c r="M21" s="176">
        <f>SUM(M15:M20)</f>
        <v>130650000</v>
      </c>
      <c r="N21" s="39"/>
      <c r="O21" s="176">
        <f>SUM(O15:O20)</f>
        <v>694543008</v>
      </c>
      <c r="P21" s="39"/>
      <c r="Q21" s="176">
        <f>SUM(Q15:Q20)</f>
        <v>-5582650</v>
      </c>
      <c r="R21" s="39"/>
      <c r="S21" s="176">
        <f>SUM(S15:S20)</f>
        <v>4163261669</v>
      </c>
      <c r="T21" s="39"/>
      <c r="U21" s="176">
        <f>SUM(U15:U20)</f>
        <v>10321770</v>
      </c>
      <c r="V21" s="42"/>
      <c r="W21" s="176">
        <f>SUM(S21:V21)</f>
        <v>4173583439</v>
      </c>
    </row>
    <row r="22" spans="1:23" s="161" customFormat="1" ht="16.5" customHeight="1" thickTop="1" x14ac:dyDescent="0.5">
      <c r="A22" s="43"/>
      <c r="B22" s="186"/>
      <c r="G22" s="39"/>
      <c r="H22" s="39"/>
      <c r="I22" s="39"/>
      <c r="J22" s="42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42"/>
      <c r="W22" s="39"/>
    </row>
    <row r="23" spans="1:23" s="140" customFormat="1" ht="16.5" customHeight="1" x14ac:dyDescent="0.5">
      <c r="A23" s="142" t="s">
        <v>186</v>
      </c>
      <c r="E23" s="154"/>
      <c r="F23" s="154"/>
      <c r="G23" s="115">
        <v>2000000000</v>
      </c>
      <c r="H23" s="39"/>
      <c r="I23" s="115">
        <v>1248938736</v>
      </c>
      <c r="J23" s="39"/>
      <c r="K23" s="115">
        <v>94712575</v>
      </c>
      <c r="L23" s="39"/>
      <c r="M23" s="115">
        <v>146750000</v>
      </c>
      <c r="N23" s="39"/>
      <c r="O23" s="115">
        <v>723517605</v>
      </c>
      <c r="P23" s="39"/>
      <c r="Q23" s="115">
        <v>10309662</v>
      </c>
      <c r="R23" s="39"/>
      <c r="S23" s="115">
        <f>SUM(G23:R23)</f>
        <v>4224228578</v>
      </c>
      <c r="T23" s="39"/>
      <c r="U23" s="115">
        <v>12325363</v>
      </c>
      <c r="V23" s="41"/>
      <c r="W23" s="115">
        <f>SUM(S23:V23)</f>
        <v>4236553941</v>
      </c>
    </row>
    <row r="24" spans="1:23" s="140" customFormat="1" ht="16.5" customHeight="1" x14ac:dyDescent="0.5">
      <c r="A24" s="178" t="s">
        <v>151</v>
      </c>
      <c r="B24" s="179"/>
      <c r="C24" s="180"/>
      <c r="D24" s="180"/>
      <c r="E24" s="154"/>
      <c r="F24" s="154"/>
      <c r="G24" s="115"/>
      <c r="H24" s="39"/>
      <c r="I24" s="115"/>
      <c r="J24" s="39"/>
      <c r="K24" s="115"/>
      <c r="L24" s="39"/>
      <c r="M24" s="115"/>
      <c r="N24" s="39"/>
      <c r="O24" s="115"/>
      <c r="P24" s="39"/>
      <c r="Q24" s="115"/>
      <c r="R24" s="39"/>
      <c r="S24" s="115"/>
      <c r="T24" s="39"/>
      <c r="U24" s="115"/>
      <c r="V24" s="41"/>
      <c r="W24" s="115"/>
    </row>
    <row r="25" spans="1:23" s="140" customFormat="1" ht="16.5" customHeight="1" x14ac:dyDescent="0.5">
      <c r="A25" s="178"/>
      <c r="B25" s="179" t="s">
        <v>152</v>
      </c>
      <c r="C25" s="180"/>
      <c r="D25" s="180"/>
      <c r="E25" s="154"/>
      <c r="F25" s="154"/>
      <c r="G25" s="115"/>
      <c r="H25" s="39"/>
      <c r="I25" s="115"/>
      <c r="J25" s="39"/>
      <c r="K25" s="115"/>
      <c r="L25" s="39"/>
      <c r="M25" s="115"/>
      <c r="N25" s="39"/>
      <c r="O25" s="115"/>
      <c r="P25" s="39"/>
      <c r="Q25" s="115"/>
      <c r="R25" s="39"/>
      <c r="S25" s="115"/>
      <c r="T25" s="39"/>
      <c r="U25" s="115"/>
      <c r="V25" s="41"/>
      <c r="W25" s="115"/>
    </row>
    <row r="26" spans="1:23" s="140" customFormat="1" ht="16.5" customHeight="1" x14ac:dyDescent="0.5">
      <c r="A26" s="178"/>
      <c r="B26" s="179" t="s">
        <v>153</v>
      </c>
      <c r="C26" s="180"/>
      <c r="D26" s="180"/>
      <c r="E26" s="154">
        <v>11</v>
      </c>
      <c r="G26" s="115"/>
      <c r="H26" s="39"/>
      <c r="I26" s="115"/>
      <c r="J26" s="39"/>
      <c r="K26" s="115"/>
      <c r="L26" s="39"/>
      <c r="M26" s="115"/>
      <c r="N26" s="39"/>
      <c r="O26" s="115"/>
      <c r="P26" s="39"/>
      <c r="Q26" s="115"/>
      <c r="R26" s="39"/>
      <c r="S26" s="115">
        <f>SUM(G26:R26)</f>
        <v>0</v>
      </c>
      <c r="T26" s="39"/>
      <c r="U26" s="115">
        <v>4900000</v>
      </c>
      <c r="V26" s="41"/>
      <c r="W26" s="115">
        <f>SUM(S26:V26)</f>
        <v>4900000</v>
      </c>
    </row>
    <row r="27" spans="1:23" s="140" customFormat="1" ht="16.5" customHeight="1" x14ac:dyDescent="0.5">
      <c r="A27" s="178" t="s">
        <v>194</v>
      </c>
      <c r="B27" s="179"/>
      <c r="C27" s="180"/>
      <c r="D27" s="180"/>
      <c r="E27" s="154"/>
      <c r="F27" s="154"/>
      <c r="G27" s="115">
        <v>0</v>
      </c>
      <c r="H27" s="39"/>
      <c r="I27" s="115">
        <v>0</v>
      </c>
      <c r="J27" s="39"/>
      <c r="K27" s="115">
        <v>0</v>
      </c>
      <c r="L27" s="39"/>
      <c r="M27" s="115">
        <v>0</v>
      </c>
      <c r="N27" s="39"/>
      <c r="O27" s="115">
        <v>0</v>
      </c>
      <c r="P27" s="39"/>
      <c r="Q27" s="115">
        <v>0</v>
      </c>
      <c r="R27" s="39"/>
      <c r="S27" s="115">
        <f t="shared" ref="S27" si="0">SUM(G27:Q27)</f>
        <v>0</v>
      </c>
      <c r="T27" s="39"/>
      <c r="U27" s="115">
        <v>-614</v>
      </c>
      <c r="V27" s="41"/>
      <c r="W27" s="115">
        <f>SUM(S27,U27)</f>
        <v>-614</v>
      </c>
    </row>
    <row r="28" spans="1:23" s="140" customFormat="1" ht="16.5" customHeight="1" x14ac:dyDescent="0.5">
      <c r="A28" s="140" t="s">
        <v>69</v>
      </c>
      <c r="G28" s="117">
        <v>0</v>
      </c>
      <c r="H28" s="39"/>
      <c r="I28" s="117">
        <v>0</v>
      </c>
      <c r="J28" s="41"/>
      <c r="K28" s="117">
        <v>0</v>
      </c>
      <c r="L28" s="41"/>
      <c r="M28" s="117">
        <v>0</v>
      </c>
      <c r="N28" s="41"/>
      <c r="O28" s="117">
        <f>'E5'!G45</f>
        <v>162865306</v>
      </c>
      <c r="P28" s="41"/>
      <c r="Q28" s="117">
        <f>'E5'!G52+'E5'!G53-'E5'!G45</f>
        <v>-15739830</v>
      </c>
      <c r="R28" s="41"/>
      <c r="S28" s="117">
        <f>SUM(G28:R28)</f>
        <v>147125476</v>
      </c>
      <c r="T28" s="39"/>
      <c r="U28" s="117">
        <f>'E5'!G54</f>
        <v>2311317</v>
      </c>
      <c r="V28" s="41"/>
      <c r="W28" s="117">
        <f>SUM(S28:V28)</f>
        <v>149436793</v>
      </c>
    </row>
    <row r="29" spans="1:23" s="140" customFormat="1" ht="16.5" customHeight="1" x14ac:dyDescent="0.5">
      <c r="G29" s="155"/>
      <c r="H29" s="157"/>
      <c r="I29" s="155"/>
      <c r="J29" s="39"/>
      <c r="K29" s="115"/>
      <c r="L29" s="39"/>
      <c r="M29" s="115"/>
      <c r="N29" s="39"/>
      <c r="O29" s="115"/>
      <c r="P29" s="39"/>
      <c r="Q29" s="115"/>
      <c r="R29" s="39"/>
      <c r="S29" s="111"/>
      <c r="T29" s="39"/>
      <c r="U29" s="115"/>
      <c r="V29" s="39"/>
      <c r="W29" s="115"/>
    </row>
    <row r="30" spans="1:23" s="140" customFormat="1" ht="16.5" customHeight="1" thickBot="1" x14ac:dyDescent="0.55000000000000004">
      <c r="A30" s="142" t="s">
        <v>185</v>
      </c>
      <c r="B30" s="153"/>
      <c r="G30" s="118">
        <f>SUM(G23:G29)</f>
        <v>2000000000</v>
      </c>
      <c r="H30" s="39"/>
      <c r="I30" s="118">
        <f>SUM(I23:I29)</f>
        <v>1248938736</v>
      </c>
      <c r="J30" s="42"/>
      <c r="K30" s="118">
        <f>SUM(K23:K29)</f>
        <v>94712575</v>
      </c>
      <c r="L30" s="39"/>
      <c r="M30" s="118">
        <f>SUM(M23:M29)</f>
        <v>146750000</v>
      </c>
      <c r="N30" s="39"/>
      <c r="O30" s="118">
        <f>SUM(O23:O29)</f>
        <v>886382911</v>
      </c>
      <c r="P30" s="39"/>
      <c r="Q30" s="118">
        <f>SUM(Q23:Q29)</f>
        <v>-5430168</v>
      </c>
      <c r="R30" s="39"/>
      <c r="S30" s="118">
        <f>SUM(S23:S29)</f>
        <v>4371354054</v>
      </c>
      <c r="T30" s="39"/>
      <c r="U30" s="118">
        <f>SUM(U23:U29)</f>
        <v>19536066</v>
      </c>
      <c r="V30" s="42"/>
      <c r="W30" s="118">
        <f>SUM(S30:V30)</f>
        <v>4390890120</v>
      </c>
    </row>
    <row r="31" spans="1:23" s="140" customFormat="1" ht="18.75" customHeight="1" thickTop="1" x14ac:dyDescent="0.5">
      <c r="A31" s="142"/>
      <c r="B31" s="153"/>
      <c r="G31" s="36"/>
      <c r="H31" s="36"/>
      <c r="I31" s="36"/>
      <c r="J31" s="141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141"/>
      <c r="W31" s="36"/>
    </row>
    <row r="32" spans="1:23" s="140" customFormat="1" ht="18.75" customHeight="1" x14ac:dyDescent="0.5">
      <c r="A32" s="142"/>
      <c r="B32" s="153"/>
      <c r="G32" s="36"/>
      <c r="H32" s="36"/>
      <c r="I32" s="36"/>
      <c r="J32" s="141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141"/>
      <c r="W32" s="36"/>
    </row>
    <row r="33" spans="1:23" ht="21.95" customHeight="1" x14ac:dyDescent="0.5">
      <c r="A33" s="22" t="s">
        <v>177</v>
      </c>
      <c r="B33" s="22"/>
      <c r="C33" s="22"/>
      <c r="D33" s="22"/>
      <c r="E33" s="22"/>
      <c r="F33" s="22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5"/>
      <c r="W33" s="23"/>
    </row>
  </sheetData>
  <mergeCells count="4">
    <mergeCell ref="G6:W6"/>
    <mergeCell ref="G7:S7"/>
    <mergeCell ref="M8:O8"/>
    <mergeCell ref="G8:I8"/>
  </mergeCells>
  <pageMargins left="0.3" right="0.3" top="0.5" bottom="0.6" header="0.49" footer="0.4"/>
  <pageSetup paperSize="9" scale="95" firstPageNumber="6" fitToHeight="0" orientation="landscape" useFirstPageNumber="1" horizontalDpi="1200" verticalDpi="1200" r:id="rId1"/>
  <headerFooter>
    <oddFooter>&amp;R&amp;"Arial,Regular"&amp;9&amp;P</oddFooter>
  </headerFooter>
  <ignoredErrors>
    <ignoredError sqref="S27:W27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X31"/>
  <sheetViews>
    <sheetView topLeftCell="A9" zoomScaleNormal="100" zoomScaleSheetLayoutView="99" workbookViewId="0">
      <selection activeCell="D50" sqref="D50"/>
    </sheetView>
  </sheetViews>
  <sheetFormatPr defaultColWidth="9.42578125" defaultRowHeight="16.5" customHeight="1" x14ac:dyDescent="0.5"/>
  <cols>
    <col min="1" max="3" width="1.5703125" style="18" customWidth="1"/>
    <col min="4" max="4" width="39.85546875" style="18" customWidth="1"/>
    <col min="5" max="5" width="4.5703125" style="18" customWidth="1"/>
    <col min="6" max="6" width="1.42578125" style="18" customWidth="1"/>
    <col min="7" max="7" width="17.5703125" style="19" bestFit="1" customWidth="1"/>
    <col min="8" max="8" width="1.42578125" style="19" customWidth="1"/>
    <col min="9" max="9" width="14.42578125" style="19" bestFit="1" customWidth="1"/>
    <col min="10" max="10" width="1.42578125" style="19" customWidth="1"/>
    <col min="11" max="11" width="15.42578125" style="19" bestFit="1" customWidth="1"/>
    <col min="12" max="12" width="1.42578125" style="19" customWidth="1"/>
    <col min="13" max="13" width="14.5703125" style="19" bestFit="1" customWidth="1"/>
    <col min="14" max="14" width="1.42578125" style="19" customWidth="1"/>
    <col min="15" max="15" width="13.5703125" style="19" customWidth="1"/>
    <col min="16" max="16384" width="9.42578125" style="18"/>
  </cols>
  <sheetData>
    <row r="1" spans="1:24" ht="16.5" customHeight="1" x14ac:dyDescent="0.5">
      <c r="A1" s="35" t="str">
        <f>'E6'!A1</f>
        <v>R&amp;B Food Supply Public Company Limited</v>
      </c>
    </row>
    <row r="2" spans="1:24" ht="16.5" customHeight="1" x14ac:dyDescent="0.5">
      <c r="A2" s="20" t="s">
        <v>134</v>
      </c>
    </row>
    <row r="3" spans="1:24" s="24" customFormat="1" ht="16.5" customHeight="1" x14ac:dyDescent="0.5">
      <c r="A3" s="21" t="str">
        <f>+'E6'!A3</f>
        <v>For the three-month period ended 31 March 2022</v>
      </c>
      <c r="B3" s="22"/>
      <c r="C3" s="22"/>
      <c r="D3" s="22"/>
      <c r="E3" s="22"/>
      <c r="F3" s="22"/>
      <c r="G3" s="23"/>
      <c r="H3" s="23"/>
      <c r="I3" s="23"/>
      <c r="J3" s="23"/>
      <c r="K3" s="23"/>
      <c r="L3" s="23"/>
      <c r="M3" s="23"/>
      <c r="N3" s="23"/>
      <c r="O3" s="23"/>
    </row>
    <row r="4" spans="1:24" s="24" customFormat="1" ht="16.5" customHeight="1" x14ac:dyDescent="0.5">
      <c r="A4" s="25"/>
      <c r="G4" s="26"/>
      <c r="H4" s="26"/>
      <c r="I4" s="26"/>
      <c r="J4" s="26"/>
      <c r="K4" s="26"/>
      <c r="L4" s="26"/>
      <c r="M4" s="26"/>
      <c r="N4" s="26"/>
      <c r="O4" s="26"/>
    </row>
    <row r="5" spans="1:24" s="24" customFormat="1" ht="16.5" customHeight="1" x14ac:dyDescent="0.5">
      <c r="A5" s="25"/>
      <c r="G5" s="26"/>
      <c r="H5" s="26"/>
      <c r="I5" s="26"/>
      <c r="J5" s="26"/>
      <c r="K5" s="26"/>
      <c r="L5" s="26"/>
      <c r="M5" s="26"/>
      <c r="N5" s="26"/>
      <c r="O5" s="26"/>
    </row>
    <row r="6" spans="1:24" ht="16.5" customHeight="1" x14ac:dyDescent="0.5">
      <c r="G6" s="211" t="s">
        <v>159</v>
      </c>
      <c r="H6" s="211"/>
      <c r="I6" s="211"/>
      <c r="J6" s="211"/>
      <c r="K6" s="211"/>
      <c r="L6" s="211"/>
      <c r="M6" s="211"/>
      <c r="N6" s="211"/>
      <c r="O6" s="211"/>
      <c r="P6" s="27"/>
      <c r="Q6" s="27"/>
      <c r="R6" s="27"/>
      <c r="S6" s="27"/>
      <c r="T6" s="27"/>
      <c r="U6" s="27"/>
      <c r="V6" s="27"/>
      <c r="W6" s="27"/>
      <c r="X6" s="27"/>
    </row>
    <row r="7" spans="1:24" ht="16.5" customHeight="1" x14ac:dyDescent="0.5">
      <c r="G7" s="213" t="s">
        <v>155</v>
      </c>
      <c r="H7" s="213"/>
      <c r="I7" s="213"/>
      <c r="J7" s="34"/>
      <c r="K7" s="212" t="s">
        <v>20</v>
      </c>
      <c r="L7" s="212"/>
      <c r="M7" s="212"/>
      <c r="N7" s="34"/>
      <c r="O7" s="34"/>
      <c r="P7" s="27"/>
      <c r="Q7" s="27"/>
      <c r="R7" s="27"/>
      <c r="S7" s="27"/>
      <c r="T7" s="27"/>
      <c r="U7" s="27"/>
      <c r="V7" s="27"/>
      <c r="W7" s="27"/>
      <c r="X7" s="27"/>
    </row>
    <row r="8" spans="1:24" ht="16.5" customHeight="1" x14ac:dyDescent="0.5">
      <c r="G8" s="29" t="s">
        <v>48</v>
      </c>
      <c r="H8" s="28"/>
      <c r="I8" s="29" t="s">
        <v>219</v>
      </c>
      <c r="J8" s="28"/>
      <c r="K8" s="29" t="s">
        <v>110</v>
      </c>
      <c r="L8" s="28"/>
      <c r="M8" s="29"/>
      <c r="N8" s="28"/>
    </row>
    <row r="9" spans="1:24" ht="16.5" customHeight="1" x14ac:dyDescent="0.5">
      <c r="G9" s="29" t="s">
        <v>27</v>
      </c>
      <c r="H9" s="28"/>
      <c r="I9" s="29" t="s">
        <v>164</v>
      </c>
      <c r="J9" s="28"/>
      <c r="K9" s="29" t="s">
        <v>111</v>
      </c>
      <c r="L9" s="28"/>
      <c r="M9" s="29" t="s">
        <v>21</v>
      </c>
      <c r="N9" s="28"/>
      <c r="O9" s="29" t="s">
        <v>28</v>
      </c>
    </row>
    <row r="10" spans="1:24" ht="16.5" customHeight="1" x14ac:dyDescent="0.5">
      <c r="G10" s="30" t="s">
        <v>1</v>
      </c>
      <c r="H10" s="31"/>
      <c r="I10" s="30" t="s">
        <v>1</v>
      </c>
      <c r="J10" s="31"/>
      <c r="K10" s="30" t="s">
        <v>1</v>
      </c>
      <c r="L10" s="31"/>
      <c r="M10" s="30" t="s">
        <v>1</v>
      </c>
      <c r="N10" s="31"/>
      <c r="O10" s="30" t="s">
        <v>1</v>
      </c>
    </row>
    <row r="11" spans="1:24" ht="16.5" customHeight="1" x14ac:dyDescent="0.5">
      <c r="B11" s="32"/>
      <c r="G11" s="7"/>
      <c r="H11" s="1"/>
      <c r="I11" s="7"/>
      <c r="J11" s="1"/>
      <c r="K11" s="1"/>
      <c r="L11" s="1"/>
      <c r="M11" s="7"/>
      <c r="N11" s="1"/>
      <c r="O11" s="7"/>
    </row>
    <row r="12" spans="1:24" ht="16.5" customHeight="1" x14ac:dyDescent="0.5">
      <c r="A12" s="20" t="s">
        <v>187</v>
      </c>
      <c r="E12" s="33"/>
      <c r="G12" s="7">
        <v>2000000000</v>
      </c>
      <c r="H12" s="7"/>
      <c r="I12" s="7">
        <v>1248938736</v>
      </c>
      <c r="J12" s="7"/>
      <c r="K12" s="7">
        <v>130650000</v>
      </c>
      <c r="L12" s="7"/>
      <c r="M12" s="7">
        <v>434715014</v>
      </c>
      <c r="N12" s="7"/>
      <c r="O12" s="7">
        <f>SUM(G12:M12)</f>
        <v>3814303750</v>
      </c>
      <c r="P12" s="6"/>
    </row>
    <row r="13" spans="1:24" ht="16.5" customHeight="1" x14ac:dyDescent="0.5">
      <c r="A13" s="18" t="s">
        <v>69</v>
      </c>
      <c r="G13" s="181">
        <v>0</v>
      </c>
      <c r="H13" s="156"/>
      <c r="I13" s="181">
        <v>0</v>
      </c>
      <c r="J13" s="156"/>
      <c r="K13" s="181">
        <v>0</v>
      </c>
      <c r="L13" s="156"/>
      <c r="M13" s="181">
        <v>104360566</v>
      </c>
      <c r="N13" s="156"/>
      <c r="O13" s="181">
        <f>SUM(G13:M13)</f>
        <v>104360566</v>
      </c>
      <c r="P13" s="6"/>
    </row>
    <row r="14" spans="1:24" ht="16.5" customHeight="1" x14ac:dyDescent="0.5">
      <c r="G14" s="182"/>
      <c r="H14" s="7"/>
      <c r="I14" s="7"/>
      <c r="J14" s="7"/>
      <c r="K14" s="7"/>
      <c r="L14" s="7"/>
      <c r="M14" s="7"/>
      <c r="N14" s="7"/>
      <c r="O14" s="7"/>
      <c r="P14" s="6"/>
    </row>
    <row r="15" spans="1:24" ht="16.5" customHeight="1" thickBot="1" x14ac:dyDescent="0.55000000000000004">
      <c r="A15" s="20" t="s">
        <v>149</v>
      </c>
      <c r="B15" s="32"/>
      <c r="G15" s="183">
        <f>SUM(G12:G13)</f>
        <v>2000000000</v>
      </c>
      <c r="H15" s="1"/>
      <c r="I15" s="183">
        <f>SUM(I12:I13)</f>
        <v>1248938736</v>
      </c>
      <c r="J15" s="1"/>
      <c r="K15" s="183">
        <f>SUM(K12:K13)</f>
        <v>130650000</v>
      </c>
      <c r="L15" s="1"/>
      <c r="M15" s="183">
        <f>SUM(M12:M13)</f>
        <v>539075580</v>
      </c>
      <c r="N15" s="1"/>
      <c r="O15" s="183">
        <f>SUM(O12:O13)</f>
        <v>3918664316</v>
      </c>
      <c r="P15" s="6"/>
    </row>
    <row r="16" spans="1:24" s="6" customFormat="1" ht="16.5" customHeight="1" thickTop="1" x14ac:dyDescent="0.5">
      <c r="A16" s="35"/>
      <c r="B16" s="185"/>
      <c r="G16" s="7"/>
      <c r="H16" s="1"/>
      <c r="I16" s="7"/>
      <c r="J16" s="1"/>
      <c r="K16" s="1"/>
      <c r="L16" s="1"/>
      <c r="M16" s="7"/>
      <c r="N16" s="1"/>
      <c r="O16" s="7"/>
    </row>
    <row r="17" spans="1:16" ht="16.5" customHeight="1" x14ac:dyDescent="0.5">
      <c r="A17" s="20" t="s">
        <v>186</v>
      </c>
      <c r="E17" s="33"/>
      <c r="G17" s="121">
        <v>2000000000</v>
      </c>
      <c r="H17" s="7"/>
      <c r="I17" s="121">
        <v>1248938736</v>
      </c>
      <c r="J17" s="7"/>
      <c r="K17" s="121">
        <v>146750000</v>
      </c>
      <c r="L17" s="7"/>
      <c r="M17" s="121">
        <v>438954153</v>
      </c>
      <c r="N17" s="7"/>
      <c r="O17" s="122">
        <f>SUM(G17:M17)</f>
        <v>3834642889</v>
      </c>
      <c r="P17" s="6"/>
    </row>
    <row r="18" spans="1:16" ht="16.5" customHeight="1" x14ac:dyDescent="0.5">
      <c r="A18" s="18" t="s">
        <v>69</v>
      </c>
      <c r="G18" s="123">
        <v>0</v>
      </c>
      <c r="H18" s="156"/>
      <c r="I18" s="123">
        <v>0</v>
      </c>
      <c r="J18" s="156"/>
      <c r="K18" s="123">
        <v>0</v>
      </c>
      <c r="L18" s="156"/>
      <c r="M18" s="123">
        <f>'E5'!K45</f>
        <v>164402973</v>
      </c>
      <c r="N18" s="156"/>
      <c r="O18" s="123">
        <f>SUM(G18:M18)</f>
        <v>164402973</v>
      </c>
      <c r="P18" s="6"/>
    </row>
    <row r="19" spans="1:16" ht="16.5" customHeight="1" x14ac:dyDescent="0.5">
      <c r="G19" s="124"/>
      <c r="H19" s="7"/>
      <c r="I19" s="121"/>
      <c r="J19" s="7"/>
      <c r="K19" s="121"/>
      <c r="L19" s="7"/>
      <c r="M19" s="121"/>
      <c r="N19" s="7"/>
      <c r="O19" s="121"/>
      <c r="P19" s="6"/>
    </row>
    <row r="20" spans="1:16" ht="16.5" customHeight="1" thickBot="1" x14ac:dyDescent="0.55000000000000004">
      <c r="A20" s="20" t="s">
        <v>185</v>
      </c>
      <c r="B20" s="32"/>
      <c r="G20" s="125">
        <f>SUM(G17:G18)</f>
        <v>2000000000</v>
      </c>
      <c r="H20" s="1"/>
      <c r="I20" s="125">
        <f>SUM(I17:I18)</f>
        <v>1248938736</v>
      </c>
      <c r="J20" s="1"/>
      <c r="K20" s="125">
        <f>SUM(K17:K18)</f>
        <v>146750000</v>
      </c>
      <c r="L20" s="1"/>
      <c r="M20" s="125">
        <f>SUM(M17:M18)</f>
        <v>603357126</v>
      </c>
      <c r="N20" s="1"/>
      <c r="O20" s="125">
        <f>SUM(O17:O18)</f>
        <v>3999045862</v>
      </c>
      <c r="P20" s="6"/>
    </row>
    <row r="21" spans="1:16" ht="16.5" customHeight="1" thickTop="1" x14ac:dyDescent="0.5">
      <c r="A21" s="20"/>
      <c r="B21" s="32"/>
      <c r="G21" s="7"/>
      <c r="H21" s="1"/>
      <c r="I21" s="7"/>
      <c r="J21" s="1"/>
      <c r="K21" s="1"/>
      <c r="L21" s="1"/>
      <c r="M21" s="7"/>
      <c r="N21" s="1"/>
      <c r="O21" s="7"/>
      <c r="P21" s="6"/>
    </row>
    <row r="22" spans="1:16" ht="16.5" customHeight="1" x14ac:dyDescent="0.5">
      <c r="A22" s="20"/>
      <c r="B22" s="32"/>
      <c r="G22" s="7"/>
      <c r="H22" s="1"/>
      <c r="I22" s="7"/>
      <c r="J22" s="1"/>
      <c r="K22" s="1"/>
      <c r="L22" s="1"/>
      <c r="M22" s="7"/>
      <c r="N22" s="1"/>
      <c r="O22" s="7"/>
      <c r="P22" s="6"/>
    </row>
    <row r="23" spans="1:16" ht="16.5" customHeight="1" x14ac:dyDescent="0.5">
      <c r="A23" s="20"/>
      <c r="B23" s="32"/>
      <c r="G23" s="7"/>
      <c r="H23" s="1"/>
      <c r="I23" s="7"/>
      <c r="J23" s="1"/>
      <c r="K23" s="1"/>
      <c r="L23" s="1"/>
      <c r="M23" s="7"/>
      <c r="N23" s="1"/>
      <c r="O23" s="7"/>
      <c r="P23" s="6"/>
    </row>
    <row r="24" spans="1:16" ht="16.5" customHeight="1" x14ac:dyDescent="0.5">
      <c r="A24" s="20"/>
      <c r="B24" s="32"/>
      <c r="G24" s="7"/>
      <c r="H24" s="1"/>
      <c r="I24" s="7"/>
      <c r="J24" s="1"/>
      <c r="K24" s="1"/>
      <c r="L24" s="1"/>
      <c r="M24" s="7"/>
      <c r="N24" s="1"/>
      <c r="O24" s="7"/>
      <c r="P24" s="6"/>
    </row>
    <row r="25" spans="1:16" ht="16.5" customHeight="1" x14ac:dyDescent="0.5">
      <c r="A25" s="20"/>
      <c r="B25" s="32"/>
      <c r="G25" s="7"/>
      <c r="H25" s="1"/>
      <c r="I25" s="7"/>
      <c r="J25" s="1"/>
      <c r="K25" s="1"/>
      <c r="L25" s="1"/>
      <c r="M25" s="7"/>
      <c r="N25" s="1"/>
      <c r="O25" s="7"/>
      <c r="P25" s="6"/>
    </row>
    <row r="26" spans="1:16" ht="16.5" customHeight="1" x14ac:dyDescent="0.5">
      <c r="A26" s="20"/>
      <c r="B26" s="32"/>
      <c r="G26" s="7"/>
      <c r="H26" s="1"/>
      <c r="I26" s="7"/>
      <c r="J26" s="1"/>
      <c r="K26" s="1"/>
      <c r="L26" s="1"/>
      <c r="M26" s="7"/>
      <c r="N26" s="1"/>
      <c r="O26" s="7"/>
      <c r="P26" s="6"/>
    </row>
    <row r="27" spans="1:16" ht="16.5" customHeight="1" x14ac:dyDescent="0.5">
      <c r="A27" s="20"/>
      <c r="B27" s="32"/>
      <c r="G27" s="7"/>
      <c r="H27" s="1"/>
      <c r="I27" s="7"/>
      <c r="J27" s="1"/>
      <c r="K27" s="1"/>
      <c r="L27" s="1"/>
      <c r="M27" s="7"/>
      <c r="N27" s="1"/>
      <c r="O27" s="7"/>
      <c r="P27" s="6"/>
    </row>
    <row r="28" spans="1:16" ht="16.5" customHeight="1" x14ac:dyDescent="0.5">
      <c r="A28" s="20"/>
      <c r="B28" s="32"/>
      <c r="G28" s="7"/>
      <c r="H28" s="1"/>
      <c r="I28" s="7"/>
      <c r="J28" s="1"/>
      <c r="K28" s="1"/>
      <c r="L28" s="1"/>
      <c r="M28" s="7"/>
      <c r="N28" s="1"/>
      <c r="O28" s="7"/>
      <c r="P28" s="6"/>
    </row>
    <row r="29" spans="1:16" ht="25.15" customHeight="1" x14ac:dyDescent="0.5">
      <c r="A29" s="20"/>
      <c r="B29" s="32"/>
      <c r="G29" s="7"/>
      <c r="H29" s="1"/>
      <c r="I29" s="7"/>
      <c r="J29" s="1"/>
      <c r="K29" s="1"/>
      <c r="L29" s="1"/>
      <c r="M29" s="7"/>
      <c r="N29" s="1"/>
      <c r="O29" s="7"/>
      <c r="P29" s="6"/>
    </row>
    <row r="30" spans="1:16" ht="22.15" customHeight="1" x14ac:dyDescent="0.5">
      <c r="A30" s="20"/>
      <c r="B30" s="32"/>
      <c r="G30" s="7"/>
      <c r="H30" s="1"/>
      <c r="I30" s="7"/>
      <c r="J30" s="1"/>
      <c r="K30" s="1"/>
      <c r="L30" s="1"/>
      <c r="M30" s="7"/>
      <c r="N30" s="1"/>
      <c r="O30" s="7"/>
      <c r="P30" s="6"/>
    </row>
    <row r="31" spans="1:16" ht="21.95" customHeight="1" x14ac:dyDescent="0.5">
      <c r="A31" s="22" t="s">
        <v>177</v>
      </c>
      <c r="B31" s="22"/>
      <c r="C31" s="22"/>
      <c r="D31" s="22"/>
      <c r="E31" s="22"/>
      <c r="F31" s="22"/>
      <c r="G31" s="23"/>
      <c r="H31" s="23"/>
      <c r="I31" s="23"/>
      <c r="J31" s="5"/>
      <c r="K31" s="5"/>
      <c r="L31" s="5"/>
      <c r="M31" s="23"/>
      <c r="N31" s="5"/>
      <c r="O31" s="23"/>
    </row>
  </sheetData>
  <mergeCells count="3">
    <mergeCell ref="G6:O6"/>
    <mergeCell ref="K7:M7"/>
    <mergeCell ref="G7:I7"/>
  </mergeCells>
  <pageMargins left="1" right="1" top="0.5" bottom="0.6" header="0.49" footer="0.4"/>
  <pageSetup paperSize="9" firstPageNumber="7" fitToHeight="0" orientation="landscape" useFirstPageNumber="1" horizontalDpi="1200" verticalDpi="1200" r:id="rId1"/>
  <headerFooter>
    <oddFooter>&amp;R&amp;"Arial,Regular"&amp;9&amp;P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CCCC"/>
  </sheetPr>
  <dimension ref="A1:O109"/>
  <sheetViews>
    <sheetView tabSelected="1" topLeftCell="A43" zoomScale="115" zoomScaleNormal="115" zoomScaleSheetLayoutView="115" workbookViewId="0">
      <selection activeCell="D50" sqref="D50"/>
    </sheetView>
  </sheetViews>
  <sheetFormatPr defaultColWidth="0.5703125" defaultRowHeight="16.350000000000001" customHeight="1" x14ac:dyDescent="0.5"/>
  <cols>
    <col min="1" max="1" width="1.5703125" style="6" customWidth="1"/>
    <col min="2" max="2" width="43.42578125" style="6" customWidth="1"/>
    <col min="3" max="3" width="5.140625" style="6" customWidth="1"/>
    <col min="4" max="4" width="0.5703125" style="6" customWidth="1"/>
    <col min="5" max="5" width="10.5703125" style="6" customWidth="1"/>
    <col min="6" max="6" width="0.5703125" style="6" customWidth="1"/>
    <col min="7" max="7" width="10.5703125" style="6" customWidth="1"/>
    <col min="8" max="8" width="0.5703125" style="6" customWidth="1"/>
    <col min="9" max="9" width="10.5703125" style="6" customWidth="1"/>
    <col min="10" max="10" width="0.5703125" style="6" customWidth="1"/>
    <col min="11" max="11" width="10.5703125" style="6" customWidth="1"/>
    <col min="12" max="241" width="9.42578125" style="6" customWidth="1"/>
    <col min="242" max="242" width="1.42578125" style="6" customWidth="1"/>
    <col min="243" max="243" width="52.5703125" style="6" customWidth="1"/>
    <col min="244" max="244" width="7" style="6" bestFit="1" customWidth="1"/>
    <col min="245" max="245" width="0.5703125" style="6" customWidth="1"/>
    <col min="246" max="246" width="10.5703125" style="6" customWidth="1"/>
    <col min="247" max="16384" width="0.5703125" style="6"/>
  </cols>
  <sheetData>
    <row r="1" spans="1:11" ht="16.350000000000001" customHeight="1" x14ac:dyDescent="0.5">
      <c r="A1" s="9" t="str">
        <f>'E7'!A1</f>
        <v>R&amp;B Food Supply Public Company Limited</v>
      </c>
    </row>
    <row r="2" spans="1:11" ht="16.350000000000001" customHeight="1" x14ac:dyDescent="0.5">
      <c r="A2" s="10" t="s">
        <v>116</v>
      </c>
      <c r="B2" s="11"/>
      <c r="C2" s="11"/>
    </row>
    <row r="3" spans="1:11" ht="16.350000000000001" customHeight="1" x14ac:dyDescent="0.5">
      <c r="A3" s="12" t="str">
        <f>+'E7'!A3</f>
        <v>For the three-month period ended 31 March 2022</v>
      </c>
      <c r="B3" s="12"/>
      <c r="C3" s="12"/>
      <c r="D3" s="3"/>
      <c r="E3" s="3"/>
      <c r="F3" s="3"/>
      <c r="G3" s="3"/>
      <c r="H3" s="3"/>
      <c r="I3" s="3"/>
      <c r="J3" s="3"/>
      <c r="K3" s="3"/>
    </row>
    <row r="4" spans="1:11" ht="16.350000000000001" customHeight="1" x14ac:dyDescent="0.5">
      <c r="A4" s="13"/>
      <c r="B4" s="13"/>
      <c r="C4" s="13"/>
      <c r="D4" s="8"/>
      <c r="E4" s="8"/>
      <c r="F4" s="8"/>
      <c r="G4" s="8"/>
      <c r="H4" s="8"/>
      <c r="I4" s="8"/>
      <c r="J4" s="8"/>
      <c r="K4" s="8"/>
    </row>
    <row r="5" spans="1:11" ht="16.350000000000001" customHeight="1" x14ac:dyDescent="0.5">
      <c r="A5" s="13"/>
      <c r="B5" s="13"/>
      <c r="C5" s="13"/>
      <c r="D5" s="8"/>
      <c r="E5" s="8"/>
      <c r="F5" s="8"/>
      <c r="G5" s="8"/>
      <c r="H5" s="8"/>
      <c r="I5" s="8"/>
      <c r="J5" s="8"/>
      <c r="K5" s="8"/>
    </row>
    <row r="6" spans="1:11" s="161" customFormat="1" ht="15" customHeight="1" x14ac:dyDescent="0.5">
      <c r="A6" s="58"/>
      <c r="B6" s="58"/>
      <c r="C6" s="58"/>
      <c r="D6" s="52"/>
      <c r="E6" s="215" t="s">
        <v>43</v>
      </c>
      <c r="F6" s="215"/>
      <c r="G6" s="215"/>
      <c r="H6" s="52"/>
      <c r="I6" s="215" t="s">
        <v>65</v>
      </c>
      <c r="J6" s="215"/>
      <c r="K6" s="215"/>
    </row>
    <row r="7" spans="1:11" s="161" customFormat="1" ht="15" customHeight="1" x14ac:dyDescent="0.5">
      <c r="A7" s="58"/>
      <c r="B7" s="58"/>
      <c r="C7" s="58"/>
      <c r="D7" s="52"/>
      <c r="E7" s="214" t="s">
        <v>44</v>
      </c>
      <c r="F7" s="214"/>
      <c r="G7" s="214"/>
      <c r="H7" s="59"/>
      <c r="I7" s="214" t="s">
        <v>44</v>
      </c>
      <c r="J7" s="214"/>
      <c r="K7" s="214"/>
    </row>
    <row r="8" spans="1:11" s="161" customFormat="1" ht="15" customHeight="1" x14ac:dyDescent="0.5">
      <c r="A8" s="58"/>
      <c r="B8" s="58"/>
      <c r="C8" s="58"/>
      <c r="D8" s="52"/>
      <c r="E8" s="60" t="s">
        <v>45</v>
      </c>
      <c r="F8" s="53"/>
      <c r="G8" s="60" t="s">
        <v>45</v>
      </c>
      <c r="H8" s="59"/>
      <c r="I8" s="60" t="s">
        <v>45</v>
      </c>
      <c r="J8" s="53"/>
      <c r="K8" s="60" t="s">
        <v>45</v>
      </c>
    </row>
    <row r="9" spans="1:11" s="161" customFormat="1" ht="15" customHeight="1" x14ac:dyDescent="0.5">
      <c r="A9" s="58"/>
      <c r="B9" s="58"/>
      <c r="C9" s="58"/>
      <c r="D9" s="52"/>
      <c r="E9" s="59" t="s">
        <v>46</v>
      </c>
      <c r="F9" s="59"/>
      <c r="G9" s="59" t="s">
        <v>46</v>
      </c>
      <c r="H9" s="59"/>
      <c r="I9" s="59" t="s">
        <v>46</v>
      </c>
      <c r="J9" s="59"/>
      <c r="K9" s="59" t="s">
        <v>46</v>
      </c>
    </row>
    <row r="10" spans="1:11" s="161" customFormat="1" ht="15" customHeight="1" x14ac:dyDescent="0.5">
      <c r="A10" s="58"/>
      <c r="B10" s="58"/>
      <c r="C10" s="58"/>
      <c r="D10" s="52"/>
      <c r="E10" s="44" t="s">
        <v>182</v>
      </c>
      <c r="F10" s="44"/>
      <c r="G10" s="44" t="s">
        <v>147</v>
      </c>
      <c r="H10" s="43"/>
      <c r="I10" s="44" t="s">
        <v>182</v>
      </c>
      <c r="J10" s="44"/>
      <c r="K10" s="44" t="s">
        <v>147</v>
      </c>
    </row>
    <row r="11" spans="1:11" s="161" customFormat="1" ht="15" customHeight="1" x14ac:dyDescent="0.5">
      <c r="A11" s="61"/>
      <c r="B11" s="61"/>
      <c r="C11" s="196" t="s">
        <v>0</v>
      </c>
      <c r="D11" s="62"/>
      <c r="E11" s="37" t="s">
        <v>1</v>
      </c>
      <c r="F11" s="44"/>
      <c r="G11" s="37" t="s">
        <v>1</v>
      </c>
      <c r="H11" s="62"/>
      <c r="I11" s="37" t="s">
        <v>1</v>
      </c>
      <c r="J11" s="44"/>
      <c r="K11" s="37" t="s">
        <v>1</v>
      </c>
    </row>
    <row r="12" spans="1:11" s="161" customFormat="1" ht="15" customHeight="1" x14ac:dyDescent="0.5">
      <c r="A12" s="63" t="s">
        <v>32</v>
      </c>
      <c r="B12" s="64"/>
      <c r="C12" s="64"/>
      <c r="E12" s="126"/>
      <c r="I12" s="126"/>
    </row>
    <row r="13" spans="1:11" s="161" customFormat="1" ht="15" customHeight="1" x14ac:dyDescent="0.5">
      <c r="A13" s="64" t="s">
        <v>29</v>
      </c>
      <c r="B13" s="64"/>
      <c r="C13" s="64"/>
      <c r="E13" s="127">
        <f>'E5'!G25</f>
        <v>200233267</v>
      </c>
      <c r="G13" s="65">
        <f>'E5'!I25</f>
        <v>173905059</v>
      </c>
      <c r="I13" s="127">
        <f>'E5'!K25</f>
        <v>183236424</v>
      </c>
      <c r="K13" s="65">
        <f>'E5'!M25</f>
        <v>127018596</v>
      </c>
    </row>
    <row r="14" spans="1:11" s="161" customFormat="1" ht="15" customHeight="1" x14ac:dyDescent="0.5">
      <c r="A14" s="161" t="s">
        <v>33</v>
      </c>
      <c r="B14" s="64"/>
      <c r="C14" s="64"/>
      <c r="E14" s="127"/>
      <c r="G14" s="65"/>
      <c r="I14" s="127"/>
      <c r="K14" s="65"/>
    </row>
    <row r="15" spans="1:11" s="161" customFormat="1" ht="15" customHeight="1" x14ac:dyDescent="0.5">
      <c r="B15" s="161" t="s">
        <v>112</v>
      </c>
      <c r="C15" s="64"/>
      <c r="E15" s="126"/>
      <c r="I15" s="126"/>
    </row>
    <row r="16" spans="1:11" s="161" customFormat="1" ht="15" customHeight="1" x14ac:dyDescent="0.5">
      <c r="B16" s="161" t="s">
        <v>113</v>
      </c>
      <c r="C16" s="132">
        <v>12</v>
      </c>
      <c r="E16" s="127">
        <v>0</v>
      </c>
      <c r="G16" s="65">
        <v>0</v>
      </c>
      <c r="I16" s="127">
        <v>935283</v>
      </c>
      <c r="K16" s="65">
        <v>998697</v>
      </c>
    </row>
    <row r="17" spans="2:15" s="161" customFormat="1" ht="15" customHeight="1" x14ac:dyDescent="0.5">
      <c r="B17" s="161" t="s">
        <v>34</v>
      </c>
      <c r="C17" s="132">
        <v>13</v>
      </c>
      <c r="E17" s="127">
        <v>44885823</v>
      </c>
      <c r="G17" s="65">
        <v>43076310</v>
      </c>
      <c r="I17" s="127">
        <v>30355301</v>
      </c>
      <c r="K17" s="65">
        <v>28517873</v>
      </c>
    </row>
    <row r="18" spans="2:15" s="161" customFormat="1" ht="15" customHeight="1" x14ac:dyDescent="0.5">
      <c r="B18" s="161" t="s">
        <v>141</v>
      </c>
      <c r="C18" s="132">
        <v>14</v>
      </c>
      <c r="E18" s="127">
        <v>6433707</v>
      </c>
      <c r="G18" s="65">
        <v>6312896</v>
      </c>
      <c r="I18" s="127">
        <v>3658347</v>
      </c>
      <c r="K18" s="65">
        <v>3556136</v>
      </c>
    </row>
    <row r="19" spans="2:15" s="52" customFormat="1" ht="15" customHeight="1" x14ac:dyDescent="0.5">
      <c r="B19" s="64" t="s">
        <v>35</v>
      </c>
      <c r="C19" s="132">
        <v>13</v>
      </c>
      <c r="D19" s="41"/>
      <c r="E19" s="127">
        <v>226376</v>
      </c>
      <c r="F19" s="41"/>
      <c r="G19" s="65">
        <v>432367</v>
      </c>
      <c r="H19" s="41"/>
      <c r="I19" s="127">
        <v>140965</v>
      </c>
      <c r="J19" s="41"/>
      <c r="K19" s="65">
        <v>186394</v>
      </c>
    </row>
    <row r="20" spans="2:15" s="52" customFormat="1" ht="15" customHeight="1" x14ac:dyDescent="0.5">
      <c r="B20" s="64" t="s">
        <v>195</v>
      </c>
      <c r="C20" s="132"/>
      <c r="D20" s="41"/>
      <c r="E20" s="127">
        <v>-1022412</v>
      </c>
      <c r="F20" s="41"/>
      <c r="G20" s="65">
        <v>2267015</v>
      </c>
      <c r="H20" s="41"/>
      <c r="I20" s="127">
        <v>-1094745</v>
      </c>
      <c r="J20" s="41"/>
      <c r="K20" s="65">
        <v>1747266</v>
      </c>
    </row>
    <row r="21" spans="2:15" s="161" customFormat="1" ht="15" customHeight="1" x14ac:dyDescent="0.5">
      <c r="B21" s="161" t="s">
        <v>165</v>
      </c>
      <c r="C21" s="132">
        <v>9</v>
      </c>
      <c r="E21" s="127">
        <v>4814444</v>
      </c>
      <c r="G21" s="65">
        <v>2154299</v>
      </c>
      <c r="I21" s="127">
        <v>5309381</v>
      </c>
      <c r="K21" s="65">
        <v>703789</v>
      </c>
    </row>
    <row r="22" spans="2:15" s="161" customFormat="1" ht="15" customHeight="1" x14ac:dyDescent="0.5">
      <c r="B22" s="51" t="s">
        <v>78</v>
      </c>
      <c r="C22" s="132">
        <v>9</v>
      </c>
      <c r="E22" s="127">
        <v>14439100</v>
      </c>
      <c r="G22" s="65">
        <v>8058111</v>
      </c>
      <c r="I22" s="127">
        <v>12778741</v>
      </c>
      <c r="K22" s="65">
        <v>4487166</v>
      </c>
    </row>
    <row r="23" spans="2:15" s="161" customFormat="1" ht="15" customHeight="1" x14ac:dyDescent="0.5">
      <c r="B23" s="161" t="s">
        <v>166</v>
      </c>
      <c r="C23" s="132"/>
      <c r="E23" s="127">
        <v>0</v>
      </c>
      <c r="G23" s="65">
        <v>-74764</v>
      </c>
      <c r="I23" s="127">
        <v>-47847</v>
      </c>
      <c r="K23" s="65">
        <v>-74764</v>
      </c>
    </row>
    <row r="24" spans="2:15" s="161" customFormat="1" ht="15" customHeight="1" x14ac:dyDescent="0.5">
      <c r="B24" s="161" t="s">
        <v>97</v>
      </c>
      <c r="C24" s="132"/>
      <c r="E24" s="127">
        <v>257972</v>
      </c>
      <c r="G24" s="65">
        <v>4627</v>
      </c>
      <c r="I24" s="127">
        <v>257714</v>
      </c>
      <c r="K24" s="65">
        <v>4624</v>
      </c>
    </row>
    <row r="25" spans="2:15" s="161" customFormat="1" ht="15" customHeight="1" x14ac:dyDescent="0.5">
      <c r="B25" s="161" t="s">
        <v>212</v>
      </c>
      <c r="C25" s="132"/>
      <c r="E25" s="127">
        <v>-143235</v>
      </c>
      <c r="G25" s="65">
        <v>0</v>
      </c>
      <c r="I25" s="127">
        <v>0</v>
      </c>
      <c r="K25" s="65">
        <v>0</v>
      </c>
    </row>
    <row r="26" spans="2:15" s="161" customFormat="1" ht="15" customHeight="1" x14ac:dyDescent="0.5">
      <c r="B26" s="161" t="s">
        <v>42</v>
      </c>
      <c r="C26" s="132">
        <v>16</v>
      </c>
      <c r="E26" s="127">
        <v>1352388</v>
      </c>
      <c r="G26" s="65">
        <v>1200120</v>
      </c>
      <c r="I26" s="127">
        <v>631513</v>
      </c>
      <c r="K26" s="65">
        <v>646105</v>
      </c>
    </row>
    <row r="27" spans="2:15" s="161" customFormat="1" ht="15" customHeight="1" x14ac:dyDescent="0.5">
      <c r="B27" s="161" t="s">
        <v>167</v>
      </c>
      <c r="C27" s="132"/>
      <c r="E27" s="127">
        <v>0</v>
      </c>
      <c r="G27" s="65">
        <v>0</v>
      </c>
      <c r="I27" s="127">
        <v>-2546159</v>
      </c>
      <c r="K27" s="65">
        <v>-2511420</v>
      </c>
    </row>
    <row r="28" spans="2:15" s="161" customFormat="1" ht="15" customHeight="1" x14ac:dyDescent="0.5">
      <c r="B28" s="161" t="s">
        <v>133</v>
      </c>
      <c r="C28" s="132"/>
      <c r="E28" s="127">
        <v>138600</v>
      </c>
      <c r="G28" s="65">
        <v>127260</v>
      </c>
      <c r="I28" s="127">
        <v>69300</v>
      </c>
      <c r="K28" s="65">
        <v>69300</v>
      </c>
    </row>
    <row r="29" spans="2:15" s="161" customFormat="1" ht="15" customHeight="1" x14ac:dyDescent="0.5">
      <c r="B29" s="161" t="s">
        <v>36</v>
      </c>
      <c r="C29" s="132"/>
      <c r="E29" s="127">
        <v>-207206</v>
      </c>
      <c r="G29" s="65">
        <v>-897415</v>
      </c>
      <c r="I29" s="127">
        <v>-2206112</v>
      </c>
      <c r="K29" s="65">
        <v>-4337478</v>
      </c>
    </row>
    <row r="30" spans="2:15" s="161" customFormat="1" ht="15" customHeight="1" x14ac:dyDescent="0.5">
      <c r="B30" s="161" t="s">
        <v>211</v>
      </c>
      <c r="C30" s="132"/>
      <c r="E30" s="127" t="s">
        <v>210</v>
      </c>
      <c r="G30" s="65" t="s">
        <v>210</v>
      </c>
      <c r="I30" s="127">
        <v>-76999386</v>
      </c>
      <c r="K30" s="65" t="s">
        <v>210</v>
      </c>
    </row>
    <row r="31" spans="2:15" s="161" customFormat="1" ht="15" customHeight="1" x14ac:dyDescent="0.5">
      <c r="B31" s="161" t="s">
        <v>102</v>
      </c>
      <c r="C31" s="132"/>
      <c r="E31" s="127">
        <v>2295131</v>
      </c>
      <c r="G31" s="65">
        <v>1734200</v>
      </c>
      <c r="I31" s="127">
        <v>2161031</v>
      </c>
      <c r="K31" s="65">
        <f>-'E5'!M23</f>
        <v>2190563</v>
      </c>
    </row>
    <row r="32" spans="2:15" s="161" customFormat="1" ht="15" customHeight="1" x14ac:dyDescent="0.5">
      <c r="B32" s="64" t="s">
        <v>136</v>
      </c>
      <c r="C32" s="132"/>
      <c r="E32" s="127">
        <v>-15703307</v>
      </c>
      <c r="G32" s="65">
        <v>614920</v>
      </c>
      <c r="I32" s="127">
        <v>1417708</v>
      </c>
      <c r="K32" s="65">
        <v>-4983070</v>
      </c>
      <c r="L32" s="61"/>
      <c r="M32" s="64"/>
      <c r="O32" s="64"/>
    </row>
    <row r="33" spans="1:12" s="161" customFormat="1" ht="15" customHeight="1" x14ac:dyDescent="0.5">
      <c r="B33" s="161" t="s">
        <v>37</v>
      </c>
      <c r="C33" s="132"/>
      <c r="E33" s="127"/>
      <c r="G33" s="65"/>
      <c r="I33" s="127"/>
      <c r="K33" s="65"/>
    </row>
    <row r="34" spans="1:12" s="161" customFormat="1" ht="15" customHeight="1" x14ac:dyDescent="0.5">
      <c r="B34" s="66" t="s">
        <v>198</v>
      </c>
      <c r="C34" s="64"/>
      <c r="E34" s="127">
        <v>-63702013</v>
      </c>
      <c r="G34" s="65">
        <v>-98075845</v>
      </c>
      <c r="I34" s="127">
        <v>-42258848</v>
      </c>
      <c r="K34" s="65">
        <v>-51808884</v>
      </c>
    </row>
    <row r="35" spans="1:12" s="161" customFormat="1" ht="15" customHeight="1" x14ac:dyDescent="0.5">
      <c r="B35" s="66" t="s">
        <v>199</v>
      </c>
      <c r="C35" s="64"/>
      <c r="E35" s="127">
        <v>-147836499</v>
      </c>
      <c r="G35" s="65">
        <v>-100769469</v>
      </c>
      <c r="I35" s="127">
        <v>-98444032</v>
      </c>
      <c r="K35" s="65">
        <v>-75853378</v>
      </c>
    </row>
    <row r="36" spans="1:12" s="161" customFormat="1" ht="15" customHeight="1" x14ac:dyDescent="0.5">
      <c r="B36" s="66" t="s">
        <v>197</v>
      </c>
      <c r="C36" s="64"/>
      <c r="E36" s="127">
        <v>-302087</v>
      </c>
      <c r="G36" s="65">
        <v>0</v>
      </c>
      <c r="I36" s="127">
        <v>-302087</v>
      </c>
      <c r="K36" s="65">
        <v>0</v>
      </c>
    </row>
    <row r="37" spans="1:12" s="161" customFormat="1" ht="15" customHeight="1" x14ac:dyDescent="0.5">
      <c r="B37" s="161" t="s">
        <v>200</v>
      </c>
      <c r="C37" s="64"/>
      <c r="E37" s="127">
        <v>-9226812</v>
      </c>
      <c r="G37" s="65">
        <v>1237986</v>
      </c>
      <c r="I37" s="127">
        <v>-946770</v>
      </c>
      <c r="K37" s="65">
        <v>167301</v>
      </c>
    </row>
    <row r="38" spans="1:12" s="161" customFormat="1" ht="15" customHeight="1" x14ac:dyDescent="0.5">
      <c r="B38" s="66" t="s">
        <v>201</v>
      </c>
      <c r="C38" s="64"/>
      <c r="E38" s="127">
        <v>333254</v>
      </c>
      <c r="G38" s="65">
        <v>-119275</v>
      </c>
      <c r="I38" s="127">
        <v>1840</v>
      </c>
      <c r="K38" s="65">
        <v>-60701</v>
      </c>
    </row>
    <row r="39" spans="1:12" s="161" customFormat="1" ht="15" customHeight="1" x14ac:dyDescent="0.5">
      <c r="B39" s="66" t="s">
        <v>202</v>
      </c>
      <c r="C39" s="64"/>
      <c r="E39" s="127">
        <v>39665481</v>
      </c>
      <c r="G39" s="65">
        <v>56453098</v>
      </c>
      <c r="I39" s="127">
        <v>24376907</v>
      </c>
      <c r="K39" s="65">
        <v>42874340</v>
      </c>
    </row>
    <row r="40" spans="1:12" s="161" customFormat="1" ht="15" customHeight="1" x14ac:dyDescent="0.5">
      <c r="B40" s="66" t="s">
        <v>203</v>
      </c>
      <c r="C40" s="64"/>
      <c r="E40" s="128">
        <v>-8234961</v>
      </c>
      <c r="G40" s="67">
        <v>3458566</v>
      </c>
      <c r="I40" s="128">
        <v>-4560766</v>
      </c>
      <c r="K40" s="67">
        <v>4426265</v>
      </c>
    </row>
    <row r="41" spans="1:12" s="161" customFormat="1" ht="15" customHeight="1" x14ac:dyDescent="0.5">
      <c r="B41" s="66"/>
      <c r="C41" s="64"/>
      <c r="E41" s="111"/>
      <c r="G41" s="41"/>
      <c r="I41" s="111"/>
      <c r="K41" s="41"/>
    </row>
    <row r="42" spans="1:12" s="161" customFormat="1" ht="15" customHeight="1" x14ac:dyDescent="0.5">
      <c r="A42" s="161" t="s">
        <v>38</v>
      </c>
      <c r="C42" s="64"/>
      <c r="D42" s="68"/>
      <c r="E42" s="111">
        <f>SUM(E13:E40)</f>
        <v>68697011</v>
      </c>
      <c r="G42" s="41">
        <f>SUM(G13:G40)</f>
        <v>101100066</v>
      </c>
      <c r="I42" s="111">
        <f>SUM(I13:I40)</f>
        <v>35923703</v>
      </c>
      <c r="J42" s="68"/>
      <c r="K42" s="41">
        <f>SUM(K13:K40)</f>
        <v>77964720</v>
      </c>
    </row>
    <row r="43" spans="1:12" s="161" customFormat="1" ht="15" customHeight="1" x14ac:dyDescent="0.5">
      <c r="A43" s="161" t="s">
        <v>117</v>
      </c>
      <c r="C43" s="132">
        <v>16</v>
      </c>
      <c r="D43" s="68"/>
      <c r="E43" s="111">
        <v>-446736</v>
      </c>
      <c r="G43" s="41">
        <v>-99600</v>
      </c>
      <c r="I43" s="111">
        <v>0</v>
      </c>
      <c r="J43" s="68"/>
      <c r="K43" s="41">
        <v>0</v>
      </c>
    </row>
    <row r="44" spans="1:12" s="52" customFormat="1" ht="15" customHeight="1" x14ac:dyDescent="0.5">
      <c r="A44" s="69" t="s">
        <v>118</v>
      </c>
      <c r="B44" s="69"/>
      <c r="C44" s="161"/>
      <c r="D44" s="161"/>
      <c r="E44" s="127">
        <v>-2295131</v>
      </c>
      <c r="F44" s="161"/>
      <c r="G44" s="65">
        <v>-1734200</v>
      </c>
      <c r="H44" s="161"/>
      <c r="I44" s="127">
        <v>-2161031</v>
      </c>
      <c r="J44" s="161"/>
      <c r="K44" s="65">
        <v>-2190563</v>
      </c>
    </row>
    <row r="45" spans="1:12" s="52" customFormat="1" ht="15" customHeight="1" x14ac:dyDescent="0.5">
      <c r="A45" s="189" t="s">
        <v>119</v>
      </c>
      <c r="B45" s="189"/>
      <c r="E45" s="127">
        <v>-753944</v>
      </c>
      <c r="G45" s="65">
        <v>-1191783</v>
      </c>
      <c r="I45" s="127">
        <v>-396546</v>
      </c>
      <c r="K45" s="65">
        <v>-503800</v>
      </c>
      <c r="L45" s="39"/>
    </row>
    <row r="46" spans="1:12" s="52" customFormat="1" ht="15" customHeight="1" x14ac:dyDescent="0.5">
      <c r="A46" s="161" t="s">
        <v>204</v>
      </c>
      <c r="B46" s="69"/>
      <c r="C46" s="173">
        <v>7</v>
      </c>
      <c r="D46" s="161"/>
      <c r="E46" s="128">
        <v>0</v>
      </c>
      <c r="F46" s="161"/>
      <c r="G46" s="67">
        <v>-13963838</v>
      </c>
      <c r="H46" s="161"/>
      <c r="I46" s="128">
        <v>0</v>
      </c>
      <c r="J46" s="161"/>
      <c r="K46" s="67">
        <v>0</v>
      </c>
      <c r="L46" s="39"/>
    </row>
    <row r="47" spans="1:12" s="52" customFormat="1" ht="15" customHeight="1" x14ac:dyDescent="0.5">
      <c r="A47" s="69"/>
      <c r="B47" s="69"/>
      <c r="C47" s="161"/>
      <c r="D47" s="161"/>
      <c r="E47" s="111"/>
      <c r="F47" s="161"/>
      <c r="G47" s="41"/>
      <c r="H47" s="161"/>
      <c r="I47" s="111"/>
      <c r="J47" s="161"/>
      <c r="K47" s="41"/>
    </row>
    <row r="48" spans="1:12" s="52" customFormat="1" ht="15" customHeight="1" x14ac:dyDescent="0.5">
      <c r="A48" s="161" t="s">
        <v>74</v>
      </c>
      <c r="B48" s="161"/>
      <c r="C48" s="64"/>
      <c r="D48" s="41"/>
      <c r="E48" s="112">
        <f>SUM(E42:E46)</f>
        <v>65201200</v>
      </c>
      <c r="F48" s="41"/>
      <c r="G48" s="48">
        <f>SUM(G42:G46)</f>
        <v>84110645</v>
      </c>
      <c r="H48" s="41"/>
      <c r="I48" s="112">
        <f>SUM(I42:I46)</f>
        <v>33366126</v>
      </c>
      <c r="J48" s="41"/>
      <c r="K48" s="48">
        <f>SUM(K42:K46)</f>
        <v>75270357</v>
      </c>
    </row>
    <row r="49" spans="1:12" s="52" customFormat="1" ht="16.5" customHeight="1" x14ac:dyDescent="0.5">
      <c r="A49" s="161"/>
      <c r="B49" s="161"/>
      <c r="C49" s="64"/>
      <c r="D49" s="41"/>
      <c r="E49" s="41"/>
      <c r="F49" s="41"/>
      <c r="G49" s="41"/>
      <c r="H49" s="41"/>
      <c r="I49" s="41"/>
      <c r="J49" s="41"/>
      <c r="K49" s="41"/>
    </row>
    <row r="50" spans="1:12" s="52" customFormat="1" ht="17.25" customHeight="1" x14ac:dyDescent="0.5">
      <c r="A50" s="161"/>
      <c r="B50" s="161"/>
      <c r="C50" s="64"/>
      <c r="D50" s="41"/>
      <c r="E50" s="41"/>
      <c r="F50" s="41"/>
      <c r="G50" s="41"/>
      <c r="H50" s="41"/>
      <c r="I50" s="41"/>
      <c r="J50" s="41"/>
      <c r="K50" s="41"/>
    </row>
    <row r="51" spans="1:12" s="8" customFormat="1" ht="21.95" customHeight="1" x14ac:dyDescent="0.5">
      <c r="A51" s="14" t="s">
        <v>177</v>
      </c>
      <c r="B51" s="15"/>
      <c r="C51" s="15"/>
      <c r="D51" s="3"/>
      <c r="E51" s="3"/>
      <c r="F51" s="3"/>
      <c r="G51" s="3"/>
      <c r="H51" s="3"/>
      <c r="I51" s="3"/>
      <c r="J51" s="3"/>
      <c r="K51" s="3"/>
    </row>
    <row r="52" spans="1:12" ht="16.5" customHeight="1" x14ac:dyDescent="0.5">
      <c r="A52" s="9" t="str">
        <f>A1</f>
        <v>R&amp;B Food Supply Public Company Limited</v>
      </c>
      <c r="B52" s="16"/>
      <c r="C52" s="16"/>
      <c r="D52" s="8"/>
      <c r="E52" s="8"/>
      <c r="F52" s="8"/>
      <c r="G52" s="8"/>
      <c r="H52" s="8"/>
      <c r="I52" s="8"/>
      <c r="J52" s="8"/>
      <c r="K52" s="8"/>
    </row>
    <row r="53" spans="1:12" ht="16.5" customHeight="1" x14ac:dyDescent="0.5">
      <c r="A53" s="10" t="s">
        <v>103</v>
      </c>
      <c r="B53" s="16"/>
      <c r="C53" s="16"/>
      <c r="D53" s="8"/>
      <c r="E53" s="8"/>
      <c r="F53" s="8"/>
      <c r="G53" s="8"/>
      <c r="H53" s="8"/>
      <c r="I53" s="8"/>
      <c r="J53" s="8"/>
      <c r="K53" s="8"/>
    </row>
    <row r="54" spans="1:12" s="8" customFormat="1" ht="16.5" customHeight="1" x14ac:dyDescent="0.5">
      <c r="A54" s="12" t="str">
        <f>+'E7'!A3</f>
        <v>For the three-month period ended 31 March 2022</v>
      </c>
      <c r="B54" s="15"/>
      <c r="C54" s="15"/>
      <c r="D54" s="3"/>
      <c r="E54" s="3"/>
      <c r="F54" s="3"/>
      <c r="G54" s="3"/>
      <c r="H54" s="3"/>
      <c r="I54" s="3"/>
      <c r="J54" s="3"/>
      <c r="K54" s="3"/>
    </row>
    <row r="55" spans="1:12" s="8" customFormat="1" ht="12.95" customHeight="1" x14ac:dyDescent="0.5">
      <c r="A55" s="13"/>
      <c r="B55" s="16"/>
      <c r="C55" s="16"/>
    </row>
    <row r="56" spans="1:12" s="8" customFormat="1" ht="12.95" customHeight="1" x14ac:dyDescent="0.5">
      <c r="A56" s="13"/>
      <c r="B56" s="16"/>
      <c r="C56" s="16"/>
    </row>
    <row r="57" spans="1:12" s="52" customFormat="1" ht="15" customHeight="1" x14ac:dyDescent="0.5">
      <c r="A57" s="58"/>
      <c r="B57" s="162"/>
      <c r="C57" s="162"/>
      <c r="E57" s="215" t="s">
        <v>43</v>
      </c>
      <c r="F57" s="215"/>
      <c r="G57" s="215"/>
      <c r="H57" s="59"/>
      <c r="I57" s="215" t="s">
        <v>65</v>
      </c>
      <c r="J57" s="215"/>
      <c r="K57" s="215"/>
    </row>
    <row r="58" spans="1:12" s="52" customFormat="1" ht="15" customHeight="1" x14ac:dyDescent="0.5">
      <c r="A58" s="162"/>
      <c r="B58" s="162"/>
      <c r="C58" s="162"/>
      <c r="E58" s="214" t="s">
        <v>44</v>
      </c>
      <c r="F58" s="214"/>
      <c r="G58" s="214"/>
      <c r="H58" s="59"/>
      <c r="I58" s="214" t="s">
        <v>44</v>
      </c>
      <c r="J58" s="214"/>
      <c r="K58" s="214"/>
    </row>
    <row r="59" spans="1:12" s="52" customFormat="1" ht="15" customHeight="1" x14ac:dyDescent="0.5">
      <c r="A59" s="162"/>
      <c r="B59" s="162"/>
      <c r="C59" s="162"/>
      <c r="E59" s="60" t="s">
        <v>45</v>
      </c>
      <c r="F59" s="53"/>
      <c r="G59" s="60" t="s">
        <v>45</v>
      </c>
      <c r="H59" s="59"/>
      <c r="I59" s="60" t="s">
        <v>45</v>
      </c>
      <c r="J59" s="53"/>
      <c r="K59" s="60" t="s">
        <v>45</v>
      </c>
    </row>
    <row r="60" spans="1:12" s="52" customFormat="1" ht="15" customHeight="1" x14ac:dyDescent="0.5">
      <c r="A60" s="162"/>
      <c r="B60" s="162"/>
      <c r="C60" s="162"/>
      <c r="E60" s="59" t="s">
        <v>46</v>
      </c>
      <c r="F60" s="59"/>
      <c r="G60" s="59" t="s">
        <v>46</v>
      </c>
      <c r="H60" s="59"/>
      <c r="I60" s="59" t="s">
        <v>46</v>
      </c>
      <c r="J60" s="59"/>
      <c r="K60" s="59" t="s">
        <v>46</v>
      </c>
      <c r="L60" s="163"/>
    </row>
    <row r="61" spans="1:12" s="52" customFormat="1" ht="15" customHeight="1" x14ac:dyDescent="0.5">
      <c r="A61" s="162"/>
      <c r="B61" s="162"/>
      <c r="C61" s="58"/>
      <c r="E61" s="44" t="s">
        <v>182</v>
      </c>
      <c r="F61" s="44"/>
      <c r="G61" s="44" t="s">
        <v>147</v>
      </c>
      <c r="H61" s="43"/>
      <c r="I61" s="44" t="s">
        <v>182</v>
      </c>
      <c r="J61" s="44"/>
      <c r="K61" s="44" t="s">
        <v>147</v>
      </c>
    </row>
    <row r="62" spans="1:12" s="52" customFormat="1" ht="15" customHeight="1" x14ac:dyDescent="0.5">
      <c r="A62" s="162"/>
      <c r="B62" s="162"/>
      <c r="C62" s="196" t="s">
        <v>0</v>
      </c>
      <c r="D62" s="62"/>
      <c r="E62" s="37" t="s">
        <v>1</v>
      </c>
      <c r="F62" s="44"/>
      <c r="G62" s="37" t="s">
        <v>1</v>
      </c>
      <c r="H62" s="62"/>
      <c r="I62" s="37" t="s">
        <v>1</v>
      </c>
      <c r="J62" s="44"/>
      <c r="K62" s="37" t="s">
        <v>1</v>
      </c>
    </row>
    <row r="63" spans="1:12" s="52" customFormat="1" ht="15" customHeight="1" x14ac:dyDescent="0.5">
      <c r="A63" s="43" t="s">
        <v>39</v>
      </c>
      <c r="B63" s="63"/>
      <c r="C63" s="63"/>
      <c r="D63" s="161"/>
      <c r="E63" s="126"/>
      <c r="F63" s="161"/>
      <c r="G63" s="161"/>
      <c r="H63" s="161"/>
      <c r="I63" s="126"/>
      <c r="J63" s="161"/>
      <c r="K63" s="161"/>
    </row>
    <row r="64" spans="1:12" s="52" customFormat="1" ht="15" customHeight="1" x14ac:dyDescent="0.5">
      <c r="A64" s="161" t="s">
        <v>205</v>
      </c>
      <c r="B64" s="161"/>
      <c r="C64" s="173"/>
      <c r="E64" s="127"/>
      <c r="G64" s="65"/>
      <c r="I64" s="127"/>
      <c r="K64" s="65"/>
    </row>
    <row r="65" spans="1:11" s="52" customFormat="1" ht="15" customHeight="1" x14ac:dyDescent="0.5">
      <c r="A65" s="161" t="s">
        <v>206</v>
      </c>
      <c r="B65" s="161"/>
      <c r="C65" s="173"/>
      <c r="E65" s="127">
        <v>-400000000</v>
      </c>
      <c r="G65" s="65">
        <v>0</v>
      </c>
      <c r="I65" s="127">
        <v>-400000000</v>
      </c>
      <c r="K65" s="65">
        <v>0</v>
      </c>
    </row>
    <row r="66" spans="1:11" s="52" customFormat="1" ht="15" customHeight="1" x14ac:dyDescent="0.5">
      <c r="A66" s="161" t="s">
        <v>207</v>
      </c>
      <c r="B66" s="161"/>
      <c r="C66" s="173"/>
      <c r="E66" s="127"/>
      <c r="G66" s="65"/>
      <c r="I66" s="127"/>
      <c r="K66" s="65"/>
    </row>
    <row r="67" spans="1:11" s="52" customFormat="1" ht="15" customHeight="1" x14ac:dyDescent="0.5">
      <c r="A67" s="161" t="s">
        <v>206</v>
      </c>
      <c r="B67" s="161"/>
      <c r="C67" s="173"/>
      <c r="E67" s="127">
        <v>613383132</v>
      </c>
      <c r="G67" s="65">
        <v>0</v>
      </c>
      <c r="I67" s="127">
        <v>613383132</v>
      </c>
      <c r="K67" s="65">
        <v>0</v>
      </c>
    </row>
    <row r="68" spans="1:11" s="52" customFormat="1" ht="15" customHeight="1" x14ac:dyDescent="0.5">
      <c r="A68" s="161" t="s">
        <v>168</v>
      </c>
      <c r="B68" s="161"/>
      <c r="C68" s="173"/>
      <c r="E68" s="127">
        <v>-57517068</v>
      </c>
      <c r="G68" s="65">
        <v>-40629390</v>
      </c>
      <c r="I68" s="127">
        <v>-54908450</v>
      </c>
      <c r="K68" s="65">
        <v>-36562077</v>
      </c>
    </row>
    <row r="69" spans="1:11" s="52" customFormat="1" ht="15" customHeight="1" x14ac:dyDescent="0.5">
      <c r="A69" s="161" t="s">
        <v>92</v>
      </c>
      <c r="B69" s="161"/>
      <c r="C69" s="173"/>
      <c r="E69" s="127">
        <v>0</v>
      </c>
      <c r="G69" s="65">
        <v>74766</v>
      </c>
      <c r="I69" s="127">
        <v>1004793</v>
      </c>
      <c r="K69" s="65">
        <v>74766</v>
      </c>
    </row>
    <row r="70" spans="1:11" s="52" customFormat="1" ht="15" customHeight="1" x14ac:dyDescent="0.5">
      <c r="A70" s="161" t="s">
        <v>169</v>
      </c>
      <c r="B70" s="161"/>
      <c r="C70" s="173"/>
      <c r="E70" s="127">
        <v>0</v>
      </c>
      <c r="G70" s="65">
        <v>-420000</v>
      </c>
      <c r="I70" s="127">
        <v>0</v>
      </c>
      <c r="K70" s="65">
        <v>0</v>
      </c>
    </row>
    <row r="71" spans="1:11" s="52" customFormat="1" ht="15" customHeight="1" x14ac:dyDescent="0.5">
      <c r="A71" s="161" t="s">
        <v>170</v>
      </c>
      <c r="B71" s="161"/>
      <c r="C71" s="173">
        <v>13</v>
      </c>
      <c r="E71" s="127">
        <v>-245600</v>
      </c>
      <c r="G71" s="65">
        <v>-399831</v>
      </c>
      <c r="I71" s="127">
        <v>-158600</v>
      </c>
      <c r="K71" s="65">
        <v>-388130</v>
      </c>
    </row>
    <row r="72" spans="1:11" s="52" customFormat="1" ht="15" customHeight="1" x14ac:dyDescent="0.5">
      <c r="A72" s="161" t="s">
        <v>208</v>
      </c>
      <c r="B72" s="161"/>
      <c r="C72" s="173"/>
      <c r="E72" s="127">
        <v>0</v>
      </c>
      <c r="G72" s="65">
        <v>0</v>
      </c>
      <c r="I72" s="127">
        <v>0</v>
      </c>
      <c r="K72" s="65">
        <v>-2987000</v>
      </c>
    </row>
    <row r="73" spans="1:11" s="52" customFormat="1" ht="15" customHeight="1" x14ac:dyDescent="0.5">
      <c r="A73" s="161" t="s">
        <v>209</v>
      </c>
      <c r="B73" s="161"/>
      <c r="C73" s="173"/>
      <c r="E73" s="127">
        <v>0</v>
      </c>
      <c r="G73" s="65"/>
      <c r="I73" s="127">
        <v>6606027</v>
      </c>
      <c r="K73" s="65">
        <v>0</v>
      </c>
    </row>
    <row r="74" spans="1:11" s="52" customFormat="1" ht="15" customHeight="1" x14ac:dyDescent="0.2">
      <c r="A74" s="161" t="s">
        <v>171</v>
      </c>
      <c r="B74" s="70"/>
      <c r="C74" s="133"/>
      <c r="E74" s="130">
        <v>0</v>
      </c>
      <c r="G74" s="71">
        <v>0</v>
      </c>
      <c r="I74" s="130">
        <v>9561204</v>
      </c>
      <c r="K74" s="71">
        <v>20458800</v>
      </c>
    </row>
    <row r="75" spans="1:11" s="52" customFormat="1" ht="15" customHeight="1" x14ac:dyDescent="0.5">
      <c r="A75" s="161" t="s">
        <v>179</v>
      </c>
      <c r="B75" s="161"/>
      <c r="C75" s="173"/>
      <c r="E75" s="127">
        <v>0</v>
      </c>
      <c r="G75" s="65">
        <v>0</v>
      </c>
      <c r="I75" s="127">
        <v>0</v>
      </c>
      <c r="K75" s="65">
        <v>-23265800</v>
      </c>
    </row>
    <row r="76" spans="1:11" s="52" customFormat="1" ht="15" customHeight="1" x14ac:dyDescent="0.5">
      <c r="A76" s="161" t="s">
        <v>172</v>
      </c>
      <c r="B76" s="161"/>
      <c r="C76" s="173"/>
      <c r="E76" s="127">
        <v>0</v>
      </c>
      <c r="G76" s="65">
        <v>0</v>
      </c>
      <c r="I76" s="127">
        <v>2488634</v>
      </c>
      <c r="K76" s="65">
        <v>2233491</v>
      </c>
    </row>
    <row r="77" spans="1:11" s="52" customFormat="1" ht="15" customHeight="1" x14ac:dyDescent="0.5">
      <c r="A77" s="161" t="s">
        <v>144</v>
      </c>
      <c r="B77" s="161"/>
      <c r="C77" s="173"/>
      <c r="E77" s="127">
        <v>-115500</v>
      </c>
      <c r="G77" s="65">
        <v>-88620</v>
      </c>
      <c r="I77" s="127">
        <v>-69300</v>
      </c>
      <c r="K77" s="65">
        <v>-69300</v>
      </c>
    </row>
    <row r="78" spans="1:11" s="52" customFormat="1" ht="15" customHeight="1" x14ac:dyDescent="0.5">
      <c r="A78" s="161" t="s">
        <v>40</v>
      </c>
      <c r="B78" s="161"/>
      <c r="C78" s="173"/>
      <c r="E78" s="127">
        <v>148380</v>
      </c>
      <c r="G78" s="65">
        <v>181685</v>
      </c>
      <c r="I78" s="127">
        <v>2695070</v>
      </c>
      <c r="K78" s="65">
        <v>3108446</v>
      </c>
    </row>
    <row r="79" spans="1:11" s="52" customFormat="1" ht="15" customHeight="1" x14ac:dyDescent="0.5">
      <c r="A79" s="161" t="s">
        <v>204</v>
      </c>
      <c r="B79" s="161"/>
      <c r="C79" s="173">
        <v>7</v>
      </c>
      <c r="E79" s="127">
        <v>0</v>
      </c>
      <c r="G79" s="65">
        <v>-629205</v>
      </c>
      <c r="I79" s="127">
        <v>0</v>
      </c>
      <c r="K79" s="65">
        <v>0</v>
      </c>
    </row>
    <row r="80" spans="1:11" s="52" customFormat="1" ht="4.5" customHeight="1" x14ac:dyDescent="0.5">
      <c r="A80" s="162"/>
      <c r="B80" s="162"/>
      <c r="C80" s="162"/>
      <c r="E80" s="129"/>
      <c r="G80" s="72"/>
      <c r="I80" s="129"/>
      <c r="K80" s="72"/>
    </row>
    <row r="81" spans="1:11" s="52" customFormat="1" ht="15" customHeight="1" x14ac:dyDescent="0.5">
      <c r="A81" s="161" t="s">
        <v>214</v>
      </c>
      <c r="B81" s="161"/>
      <c r="C81" s="51"/>
      <c r="E81" s="112">
        <f>SUM(E64:E79)</f>
        <v>155653344</v>
      </c>
      <c r="G81" s="48">
        <f>SUM(G64:G79)</f>
        <v>-41910595</v>
      </c>
      <c r="I81" s="112">
        <f>SUM(I64:I79)</f>
        <v>180602510</v>
      </c>
      <c r="K81" s="48">
        <f>SUM(K64:K79)</f>
        <v>-37396804</v>
      </c>
    </row>
    <row r="82" spans="1:11" s="52" customFormat="1" ht="8.1" customHeight="1" x14ac:dyDescent="0.5">
      <c r="A82" s="162"/>
      <c r="B82" s="162"/>
      <c r="C82" s="162"/>
      <c r="E82" s="111"/>
      <c r="G82" s="41"/>
      <c r="I82" s="111"/>
      <c r="K82" s="41"/>
    </row>
    <row r="83" spans="1:11" s="52" customFormat="1" ht="15" customHeight="1" x14ac:dyDescent="0.5">
      <c r="A83" s="43" t="s">
        <v>41</v>
      </c>
      <c r="B83" s="73"/>
      <c r="C83" s="133"/>
      <c r="E83" s="111"/>
      <c r="G83" s="41"/>
      <c r="I83" s="111"/>
      <c r="K83" s="41"/>
    </row>
    <row r="84" spans="1:11" s="52" customFormat="1" ht="15" customHeight="1" x14ac:dyDescent="0.5">
      <c r="A84" s="161" t="s">
        <v>173</v>
      </c>
      <c r="B84" s="162"/>
      <c r="C84" s="133"/>
      <c r="E84" s="127">
        <v>-1737702</v>
      </c>
      <c r="G84" s="65">
        <v>-2499375</v>
      </c>
      <c r="I84" s="127">
        <v>-348720</v>
      </c>
      <c r="K84" s="65">
        <v>-80247</v>
      </c>
    </row>
    <row r="85" spans="1:11" s="52" customFormat="1" ht="15" customHeight="1" x14ac:dyDescent="0.5">
      <c r="A85" s="161" t="s">
        <v>174</v>
      </c>
      <c r="B85" s="162"/>
      <c r="C85" s="133"/>
      <c r="E85" s="127"/>
      <c r="G85" s="65"/>
      <c r="I85" s="127"/>
      <c r="K85" s="65"/>
    </row>
    <row r="86" spans="1:11" s="52" customFormat="1" ht="15" customHeight="1" x14ac:dyDescent="0.5">
      <c r="B86" s="52" t="s">
        <v>150</v>
      </c>
      <c r="C86" s="133"/>
      <c r="E86" s="127">
        <v>4899387</v>
      </c>
      <c r="G86" s="65">
        <v>11305800</v>
      </c>
      <c r="I86" s="127">
        <v>0</v>
      </c>
      <c r="K86" s="65">
        <v>0</v>
      </c>
    </row>
    <row r="87" spans="1:11" s="52" customFormat="1" ht="15" customHeight="1" x14ac:dyDescent="0.5">
      <c r="A87" s="52" t="s">
        <v>204</v>
      </c>
      <c r="B87" s="161"/>
      <c r="C87" s="133">
        <v>7</v>
      </c>
      <c r="E87" s="128">
        <v>0</v>
      </c>
      <c r="G87" s="67">
        <v>576577</v>
      </c>
      <c r="I87" s="128">
        <v>0</v>
      </c>
      <c r="K87" s="67">
        <v>0</v>
      </c>
    </row>
    <row r="88" spans="1:11" s="161" customFormat="1" ht="5.0999999999999996" customHeight="1" x14ac:dyDescent="0.5">
      <c r="A88" s="162"/>
      <c r="B88" s="162"/>
      <c r="C88" s="133"/>
      <c r="D88" s="52"/>
      <c r="E88" s="111"/>
      <c r="F88" s="52"/>
      <c r="G88" s="41"/>
      <c r="H88" s="52"/>
      <c r="I88" s="111"/>
      <c r="J88" s="52"/>
      <c r="K88" s="41"/>
    </row>
    <row r="89" spans="1:11" s="161" customFormat="1" ht="15" customHeight="1" x14ac:dyDescent="0.5">
      <c r="A89" s="51" t="s">
        <v>138</v>
      </c>
      <c r="B89" s="51"/>
      <c r="C89" s="162"/>
      <c r="D89" s="52"/>
      <c r="E89" s="112">
        <f>SUM(E84:E88)</f>
        <v>3161685</v>
      </c>
      <c r="F89" s="52"/>
      <c r="G89" s="48">
        <f>SUM(G84:G88)</f>
        <v>9383002</v>
      </c>
      <c r="H89" s="52"/>
      <c r="I89" s="112">
        <f>SUM(I84:I88)</f>
        <v>-348720</v>
      </c>
      <c r="J89" s="52"/>
      <c r="K89" s="48">
        <f>SUM(K84:K88)</f>
        <v>-80247</v>
      </c>
    </row>
    <row r="90" spans="1:11" s="161" customFormat="1" ht="8.1" customHeight="1" x14ac:dyDescent="0.5">
      <c r="A90" s="162"/>
      <c r="B90" s="162"/>
      <c r="C90" s="162"/>
      <c r="D90" s="52"/>
      <c r="E90" s="111"/>
      <c r="F90" s="52"/>
      <c r="G90" s="41"/>
      <c r="H90" s="52"/>
      <c r="I90" s="111"/>
      <c r="J90" s="52"/>
      <c r="K90" s="41"/>
    </row>
    <row r="91" spans="1:11" s="52" customFormat="1" ht="15" customHeight="1" x14ac:dyDescent="0.5">
      <c r="A91" s="49" t="s">
        <v>120</v>
      </c>
      <c r="B91" s="49"/>
      <c r="C91" s="74"/>
      <c r="D91" s="161"/>
      <c r="E91" s="111">
        <f>SUM(E89,E81,E48)</f>
        <v>224016229</v>
      </c>
      <c r="F91" s="161"/>
      <c r="G91" s="41">
        <f>SUM(G89,G81,G48)</f>
        <v>51583052</v>
      </c>
      <c r="H91" s="161"/>
      <c r="I91" s="111">
        <f>SUM(I89,I81,I48)</f>
        <v>213619916</v>
      </c>
      <c r="J91" s="161"/>
      <c r="K91" s="41">
        <f>SUM(K89,K81,K48)</f>
        <v>37793306</v>
      </c>
    </row>
    <row r="92" spans="1:11" s="161" customFormat="1" ht="15" customHeight="1" x14ac:dyDescent="0.5">
      <c r="A92" s="161" t="s">
        <v>70</v>
      </c>
      <c r="B92" s="74"/>
      <c r="C92" s="134"/>
      <c r="E92" s="111">
        <f>'EN 2-4'!I16</f>
        <v>774464411</v>
      </c>
      <c r="G92" s="41">
        <v>613654534</v>
      </c>
      <c r="I92" s="111">
        <f>'EN 2-4'!M16</f>
        <v>357869139</v>
      </c>
      <c r="K92" s="41">
        <v>415523283</v>
      </c>
    </row>
    <row r="93" spans="1:11" s="161" customFormat="1" ht="15" customHeight="1" x14ac:dyDescent="0.5">
      <c r="A93" s="161" t="s">
        <v>135</v>
      </c>
      <c r="B93" s="74"/>
      <c r="C93" s="159"/>
      <c r="E93" s="112">
        <v>-346429</v>
      </c>
      <c r="G93" s="48">
        <v>1109978</v>
      </c>
      <c r="I93" s="112">
        <v>-250605</v>
      </c>
      <c r="K93" s="48">
        <v>830295</v>
      </c>
    </row>
    <row r="94" spans="1:11" s="52" customFormat="1" ht="5.0999999999999996" customHeight="1" x14ac:dyDescent="0.5">
      <c r="A94" s="162"/>
      <c r="B94" s="162"/>
      <c r="C94" s="162"/>
      <c r="E94" s="129"/>
      <c r="G94" s="72"/>
      <c r="I94" s="129"/>
      <c r="K94" s="72"/>
    </row>
    <row r="95" spans="1:11" s="161" customFormat="1" ht="15" customHeight="1" thickBot="1" x14ac:dyDescent="0.55000000000000004">
      <c r="A95" s="49" t="s">
        <v>71</v>
      </c>
      <c r="B95" s="74"/>
      <c r="C95" s="74"/>
      <c r="E95" s="131">
        <f>SUM(E91:E93)</f>
        <v>998134211</v>
      </c>
      <c r="G95" s="75">
        <f>SUM(G91:G93)</f>
        <v>666347564</v>
      </c>
      <c r="I95" s="131">
        <f>SUM(I91:I93)</f>
        <v>571238450</v>
      </c>
      <c r="K95" s="75">
        <f>SUM(K91:K93)</f>
        <v>454146884</v>
      </c>
    </row>
    <row r="96" spans="1:11" s="161" customFormat="1" ht="8.1" customHeight="1" thickTop="1" x14ac:dyDescent="0.5">
      <c r="A96" s="58"/>
      <c r="E96" s="120"/>
      <c r="F96" s="47"/>
      <c r="G96" s="46"/>
      <c r="H96" s="47"/>
      <c r="I96" s="120"/>
      <c r="K96" s="46"/>
    </row>
    <row r="97" spans="1:13" s="161" customFormat="1" ht="15" customHeight="1" x14ac:dyDescent="0.5">
      <c r="A97" s="58" t="s">
        <v>77</v>
      </c>
      <c r="E97" s="120"/>
      <c r="F97" s="47"/>
      <c r="G97" s="46"/>
      <c r="H97" s="47"/>
      <c r="I97" s="120"/>
      <c r="K97" s="46"/>
    </row>
    <row r="98" spans="1:13" s="161" customFormat="1" ht="5.0999999999999996" customHeight="1" x14ac:dyDescent="0.5">
      <c r="A98" s="58"/>
      <c r="E98" s="120"/>
      <c r="F98" s="47"/>
      <c r="G98" s="46"/>
      <c r="H98" s="47"/>
      <c r="I98" s="120"/>
      <c r="K98" s="46"/>
    </row>
    <row r="99" spans="1:13" s="161" customFormat="1" ht="15" customHeight="1" x14ac:dyDescent="0.5">
      <c r="A99" s="162" t="s">
        <v>180</v>
      </c>
      <c r="C99" s="134"/>
      <c r="E99" s="120"/>
      <c r="F99" s="47"/>
      <c r="G99" s="46"/>
      <c r="H99" s="47"/>
      <c r="I99" s="120"/>
      <c r="K99" s="46"/>
    </row>
    <row r="100" spans="1:13" s="161" customFormat="1" ht="15" customHeight="1" x14ac:dyDescent="0.5">
      <c r="A100" s="162"/>
      <c r="B100" s="161" t="s">
        <v>181</v>
      </c>
      <c r="C100" s="134"/>
      <c r="E100" s="120">
        <v>2643888</v>
      </c>
      <c r="F100" s="47"/>
      <c r="G100" s="46">
        <v>11911651</v>
      </c>
      <c r="H100" s="47"/>
      <c r="I100" s="120">
        <v>783503</v>
      </c>
      <c r="K100" s="46">
        <v>11940131</v>
      </c>
    </row>
    <row r="101" spans="1:13" s="161" customFormat="1" ht="15" customHeight="1" x14ac:dyDescent="0.5">
      <c r="A101" s="162" t="s">
        <v>176</v>
      </c>
      <c r="C101" s="134">
        <v>14</v>
      </c>
      <c r="E101" s="120">
        <v>1046266</v>
      </c>
      <c r="F101" s="47"/>
      <c r="G101" s="46">
        <v>2012060</v>
      </c>
      <c r="H101" s="47"/>
      <c r="I101" s="120">
        <v>869869</v>
      </c>
      <c r="K101" s="46">
        <v>1615898</v>
      </c>
      <c r="M101" s="160"/>
    </row>
    <row r="102" spans="1:13" s="161" customFormat="1" ht="15" customHeight="1" x14ac:dyDescent="0.5">
      <c r="A102" s="162" t="s">
        <v>175</v>
      </c>
      <c r="C102" s="134"/>
      <c r="E102" s="120">
        <v>0</v>
      </c>
      <c r="F102" s="47"/>
      <c r="G102" s="46">
        <v>-606924</v>
      </c>
      <c r="H102" s="47"/>
      <c r="I102" s="120">
        <v>0</v>
      </c>
      <c r="K102" s="46">
        <v>0</v>
      </c>
    </row>
    <row r="103" spans="1:13" s="161" customFormat="1" ht="15" customHeight="1" x14ac:dyDescent="0.5">
      <c r="A103" s="162" t="s">
        <v>143</v>
      </c>
      <c r="E103" s="120">
        <v>0</v>
      </c>
      <c r="F103" s="47"/>
      <c r="G103" s="46">
        <v>0</v>
      </c>
      <c r="H103" s="47"/>
      <c r="I103" s="120">
        <v>57525</v>
      </c>
      <c r="K103" s="46">
        <v>277929</v>
      </c>
    </row>
    <row r="104" spans="1:13" s="161" customFormat="1" ht="15" customHeight="1" x14ac:dyDescent="0.5">
      <c r="A104" s="162" t="s">
        <v>196</v>
      </c>
      <c r="E104" s="120">
        <v>2714977</v>
      </c>
      <c r="F104" s="47"/>
      <c r="G104" s="46">
        <v>0</v>
      </c>
      <c r="H104" s="47"/>
      <c r="I104" s="120">
        <v>0</v>
      </c>
      <c r="K104" s="46">
        <v>0</v>
      </c>
    </row>
    <row r="105" spans="1:13" s="161" customFormat="1" ht="15" customHeight="1" x14ac:dyDescent="0.5">
      <c r="A105" s="162" t="s">
        <v>211</v>
      </c>
      <c r="B105" s="162"/>
      <c r="E105" s="120" t="s">
        <v>210</v>
      </c>
      <c r="F105" s="47"/>
      <c r="G105" s="46">
        <v>0</v>
      </c>
      <c r="H105" s="47"/>
      <c r="I105" s="120">
        <v>76999386</v>
      </c>
      <c r="K105" s="46">
        <v>0</v>
      </c>
    </row>
    <row r="106" spans="1:13" s="161" customFormat="1" ht="10.5" customHeight="1" x14ac:dyDescent="0.5">
      <c r="A106" s="162"/>
    </row>
    <row r="107" spans="1:13" ht="21.95" customHeight="1" x14ac:dyDescent="0.5">
      <c r="A107" s="14" t="s">
        <v>177</v>
      </c>
      <c r="B107" s="3"/>
      <c r="C107" s="3"/>
      <c r="D107" s="3"/>
      <c r="E107" s="3"/>
      <c r="F107" s="3"/>
      <c r="G107" s="3"/>
      <c r="H107" s="3"/>
      <c r="I107" s="3"/>
      <c r="J107" s="3"/>
      <c r="K107" s="3"/>
    </row>
    <row r="108" spans="1:13" ht="16.350000000000001" customHeight="1" x14ac:dyDescent="0.5">
      <c r="E108" s="198"/>
      <c r="F108" s="199"/>
      <c r="G108" s="198"/>
      <c r="H108" s="199"/>
      <c r="I108" s="198"/>
      <c r="J108" s="199"/>
      <c r="K108" s="198"/>
    </row>
    <row r="109" spans="1:13" ht="16.350000000000001" customHeight="1" x14ac:dyDescent="0.5">
      <c r="E109" s="17"/>
      <c r="F109" s="8"/>
      <c r="G109" s="17"/>
      <c r="I109" s="17"/>
      <c r="J109" s="8"/>
      <c r="K109" s="17"/>
    </row>
  </sheetData>
  <mergeCells count="8">
    <mergeCell ref="E58:G58"/>
    <mergeCell ref="I58:K58"/>
    <mergeCell ref="E6:G6"/>
    <mergeCell ref="I6:K6"/>
    <mergeCell ref="E7:G7"/>
    <mergeCell ref="I7:K7"/>
    <mergeCell ref="E57:G57"/>
    <mergeCell ref="I57:K57"/>
  </mergeCells>
  <pageMargins left="0.8" right="0.5" top="0.5" bottom="0.6" header="0.49" footer="0.4"/>
  <pageSetup paperSize="9" firstPageNumber="8" fitToHeight="2" orientation="portrait" useFirstPageNumber="1" horizontalDpi="1200" verticalDpi="1200" r:id="rId1"/>
  <headerFooter>
    <oddFooter>&amp;R&amp;"Arial,Regular"&amp;9&amp;P</oddFooter>
  </headerFooter>
  <rowBreaks count="1" manualBreakCount="1">
    <brk id="51" max="10" man="1"/>
  </rowBreaks>
  <ignoredErrors>
    <ignoredError sqref="E10:L10 E61:K6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EN 2-4</vt:lpstr>
      <vt:lpstr>E5</vt:lpstr>
      <vt:lpstr>E6</vt:lpstr>
      <vt:lpstr>E7</vt:lpstr>
      <vt:lpstr>E8-9</vt:lpstr>
      <vt:lpstr>'E5'!Print_Area</vt:lpstr>
      <vt:lpstr>'E6'!Print_Area</vt:lpstr>
      <vt:lpstr>'E7'!Print_Area</vt:lpstr>
      <vt:lpstr>'E8-9'!Print_Area</vt:lpstr>
      <vt:lpstr>'EN 2-4'!Print_Area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Duangporn Pongvitayakorn</cp:lastModifiedBy>
  <cp:lastPrinted>2022-05-06T06:57:08Z</cp:lastPrinted>
  <dcterms:created xsi:type="dcterms:W3CDTF">2016-05-25T05:54:52Z</dcterms:created>
  <dcterms:modified xsi:type="dcterms:W3CDTF">2022-05-06T06:57:28Z</dcterms:modified>
</cp:coreProperties>
</file>