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March2022 (Q1)\"/>
    </mc:Choice>
  </mc:AlternateContent>
  <xr:revisionPtr revIDLastSave="0" documentId="13_ncr:1_{034D1616-60DD-442C-AEF8-2BA49B60F1B2}" xr6:coauthVersionLast="46" xr6:coauthVersionMax="46" xr10:uidLastSave="{00000000-0000-0000-0000-000000000000}"/>
  <bookViews>
    <workbookView xWindow="-120" yWindow="-120" windowWidth="21840" windowHeight="13140" tabRatio="666" activeTab="4" xr2:uid="{00000000-000D-0000-FFFF-FFFF00000000}"/>
  </bookViews>
  <sheets>
    <sheet name="T2-4" sheetId="16" r:id="rId1"/>
    <sheet name="T5-6" sheetId="9" r:id="rId2"/>
    <sheet name="T7" sheetId="11" r:id="rId3"/>
    <sheet name="T8" sheetId="12" r:id="rId4"/>
    <sheet name="T9-10" sheetId="7" r:id="rId5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_Toc249339136" localSheetId="3">'T8'!$M$7</definedName>
    <definedName name="_Toc249339139" localSheetId="3">'T8'!$O$8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0">IF('T2-4'!Values_Entered,Header_Row+'T2-4'!Number_of_Payments,Header_Row)</definedName>
    <definedName name="Last_Row" localSheetId="1">IF('T5-6'!Values_Entered,'T5-6'!Header_Row+'T5-6'!Number_of_Payments,'T5-6'!Header_Row)</definedName>
    <definedName name="Last_Row" localSheetId="3">IF('T8'!Values_Entered,'T8'!Header_Row+'T8'!Number_of_Payments,'T8'!Header_Row)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0">MATCH(0.01,End_Bal,-1)+1</definedName>
    <definedName name="Number_of_Payments" localSheetId="1">MATCH(0.01,'T5-6'!End_Bal,-1)+1</definedName>
    <definedName name="Number_of_Payments" localSheetId="3">MATCH(0.01,'T8'!End_Bal,-1)+1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0">DATE(YEAR(Loan_Start),MONTH(Loan_Start)+Payment_Number,DAY(Loan_Start))</definedName>
    <definedName name="Payment_Date" localSheetId="1">DATE(YEAR('T5-6'!Loan_Start),MONTH('T5-6'!Loan_Start)+Payment_Number,DAY('T5-6'!Loan_Start))</definedName>
    <definedName name="Payment_Date" localSheetId="3">DATE(YEAR('T8'!Loan_Start),MONTH('T8'!Loan_Start)+Payment_Number,DAY('T8'!Loan_Start))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0">'T2-4'!$A$1:$M$132</definedName>
    <definedName name="_xlnm.Print_Area" localSheetId="1">'T5-6'!$A$1:$M$90</definedName>
    <definedName name="_xlnm.Print_Area" localSheetId="2">'T7'!$A$1:$W$29</definedName>
    <definedName name="_xlnm.Print_Area" localSheetId="3">'T8'!$A$1:$O$26</definedName>
    <definedName name="_xlnm.Print_Area" localSheetId="4">'T9-10'!$A$1:$K$100</definedName>
    <definedName name="Print_Area_Reset" localSheetId="0">OFFSET(Full_Print,0,0,'T2-4'!Last_Row)</definedName>
    <definedName name="Print_Area_Reset" localSheetId="1">OFFSET('T5-6'!Full_Print,0,0,'T5-6'!Last_Row)</definedName>
    <definedName name="Print_Area_Reset" localSheetId="3">OFFSET('T8'!Full_Print,0,0,'T8'!Last_Row)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0">Scheduled_Payment+Extra_Payment</definedName>
    <definedName name="Total_Payment" localSheetId="1">Scheduled_Payment+Extra_Payment</definedName>
    <definedName name="Total_Payment" localSheetId="3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0">IF(Loan_Amount*Interest_Rate*Loan_Years*Loan_Start&gt;0,1,0)</definedName>
    <definedName name="Values_Entered" localSheetId="1">IF('T5-6'!Loan_Amount*'T5-6'!Interest_Rate*'T5-6'!Loan_Years*'T5-6'!Loan_Start&gt;0,1,0)</definedName>
    <definedName name="Values_Entered" localSheetId="3">IF('T8'!Loan_Amount*'T8'!Interest_Rate*'T8'!Loan_Years*'T8'!Loan_Start&gt;0,1,0)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9" l="1"/>
  <c r="G121" i="16" l="1"/>
  <c r="I86" i="7" l="1"/>
  <c r="E86" i="7" l="1"/>
  <c r="K76" i="7" l="1"/>
  <c r="I76" i="7"/>
  <c r="G76" i="7"/>
  <c r="E76" i="7"/>
  <c r="K83" i="7" l="1"/>
  <c r="I83" i="7"/>
  <c r="G83" i="7"/>
  <c r="E83" i="7"/>
  <c r="I29" i="7"/>
  <c r="E29" i="7"/>
  <c r="G19" i="12" l="1"/>
  <c r="S23" i="11" l="1"/>
  <c r="W23" i="11" s="1"/>
  <c r="M77" i="9" l="1"/>
  <c r="K77" i="9"/>
  <c r="I77" i="9"/>
  <c r="M67" i="9"/>
  <c r="K67" i="9"/>
  <c r="I67" i="9"/>
  <c r="G67" i="9"/>
  <c r="S20" i="11" l="1"/>
  <c r="G68" i="9" l="1"/>
  <c r="U24" i="11" s="1"/>
  <c r="G37" i="9" l="1"/>
  <c r="G39" i="9" s="1"/>
  <c r="M14" i="9"/>
  <c r="I14" i="9"/>
  <c r="K14" i="9"/>
  <c r="G14" i="9"/>
  <c r="G23" i="9" s="1"/>
  <c r="E11" i="7" s="1"/>
  <c r="U26" i="11" l="1"/>
  <c r="M26" i="11"/>
  <c r="K26" i="11"/>
  <c r="I26" i="11"/>
  <c r="G26" i="11"/>
  <c r="S22" i="11"/>
  <c r="W22" i="11" s="1"/>
  <c r="S13" i="11"/>
  <c r="W13" i="11" s="1"/>
  <c r="S15" i="11"/>
  <c r="W15" i="11" s="1"/>
  <c r="S16" i="11"/>
  <c r="W16" i="11" s="1"/>
  <c r="G18" i="11"/>
  <c r="I18" i="11"/>
  <c r="K18" i="11"/>
  <c r="M18" i="11"/>
  <c r="O18" i="11"/>
  <c r="Q18" i="11"/>
  <c r="U18" i="11"/>
  <c r="O12" i="12"/>
  <c r="O11" i="12"/>
  <c r="K29" i="7"/>
  <c r="G29" i="7"/>
  <c r="M37" i="9"/>
  <c r="M39" i="9" s="1"/>
  <c r="M23" i="9"/>
  <c r="M26" i="9" s="1"/>
  <c r="I37" i="9"/>
  <c r="I39" i="9" s="1"/>
  <c r="I23" i="9"/>
  <c r="I26" i="9" s="1"/>
  <c r="S18" i="11" l="1"/>
  <c r="W18" i="11" s="1"/>
  <c r="M30" i="9"/>
  <c r="M59" i="9" s="1"/>
  <c r="M79" i="9" s="1"/>
  <c r="M76" i="9"/>
  <c r="I30" i="9"/>
  <c r="I41" i="9" s="1"/>
  <c r="I66" i="9" s="1"/>
  <c r="I76" i="9"/>
  <c r="I79" i="9" s="1"/>
  <c r="K11" i="7"/>
  <c r="K40" i="7" s="1"/>
  <c r="G11" i="7"/>
  <c r="G40" i="7" s="1"/>
  <c r="G46" i="7" s="1"/>
  <c r="G85" i="7" s="1"/>
  <c r="W20" i="11"/>
  <c r="I59" i="9" l="1"/>
  <c r="I62" i="9" s="1"/>
  <c r="M41" i="9"/>
  <c r="M66" i="9" s="1"/>
  <c r="M70" i="9" s="1"/>
  <c r="G89" i="7"/>
  <c r="K46" i="7"/>
  <c r="K85" i="7" s="1"/>
  <c r="K89" i="7" s="1"/>
  <c r="M62" i="9"/>
  <c r="I70" i="9"/>
  <c r="K19" i="12"/>
  <c r="I19" i="12"/>
  <c r="A50" i="9" l="1"/>
  <c r="K37" i="9"/>
  <c r="K39" i="9" s="1"/>
  <c r="I121" i="16"/>
  <c r="I124" i="16" s="1"/>
  <c r="K121" i="16"/>
  <c r="K124" i="16" s="1"/>
  <c r="M121" i="16"/>
  <c r="M124" i="16" s="1"/>
  <c r="I69" i="16"/>
  <c r="K69" i="16"/>
  <c r="M69" i="16"/>
  <c r="I76" i="16"/>
  <c r="K76" i="16"/>
  <c r="M76" i="16"/>
  <c r="G76" i="16"/>
  <c r="G69" i="16"/>
  <c r="I26" i="16"/>
  <c r="K26" i="16"/>
  <c r="M26" i="16"/>
  <c r="I40" i="16"/>
  <c r="K40" i="16"/>
  <c r="M40" i="16"/>
  <c r="G40" i="16"/>
  <c r="G26" i="16"/>
  <c r="G124" i="16" l="1"/>
  <c r="K23" i="9"/>
  <c r="I42" i="16"/>
  <c r="I78" i="16"/>
  <c r="I126" i="16" s="1"/>
  <c r="M42" i="16"/>
  <c r="M78" i="16"/>
  <c r="M126" i="16" s="1"/>
  <c r="K78" i="16"/>
  <c r="K126" i="16" s="1"/>
  <c r="G78" i="16"/>
  <c r="K42" i="16"/>
  <c r="G42" i="16"/>
  <c r="K26" i="9" l="1"/>
  <c r="K30" i="9" s="1"/>
  <c r="I11" i="7"/>
  <c r="I40" i="7" s="1"/>
  <c r="G126" i="16"/>
  <c r="O16" i="12"/>
  <c r="K59" i="9" l="1"/>
  <c r="M17" i="12" s="1"/>
  <c r="K41" i="9"/>
  <c r="K66" i="9" s="1"/>
  <c r="K70" i="9" s="1"/>
  <c r="K76" i="9"/>
  <c r="I46" i="7"/>
  <c r="I85" i="7" s="1"/>
  <c r="I89" i="7" s="1"/>
  <c r="K14" i="12"/>
  <c r="I14" i="12"/>
  <c r="G14" i="12"/>
  <c r="K79" i="9" l="1"/>
  <c r="K62" i="9"/>
  <c r="M19" i="12"/>
  <c r="O17" i="12"/>
  <c r="O19" i="12" s="1"/>
  <c r="A48" i="7"/>
  <c r="A100" i="7"/>
  <c r="A1" i="11"/>
  <c r="A1" i="9"/>
  <c r="A49" i="16"/>
  <c r="A90" i="16"/>
  <c r="A132" i="16" l="1"/>
  <c r="A47" i="9" s="1"/>
  <c r="A89" i="16"/>
  <c r="A26" i="12" s="1"/>
  <c r="A51" i="16"/>
  <c r="A92" i="16" s="1"/>
  <c r="G26" i="9" l="1"/>
  <c r="G30" i="9" l="1"/>
  <c r="G59" i="9" s="1"/>
  <c r="G62" i="9" s="1"/>
  <c r="G76" i="9"/>
  <c r="G79" i="9" s="1"/>
  <c r="E40" i="7"/>
  <c r="E46" i="7" s="1"/>
  <c r="E85" i="7" s="1"/>
  <c r="E89" i="7" s="1"/>
  <c r="M14" i="12"/>
  <c r="G41" i="9" l="1"/>
  <c r="G66" i="9" s="1"/>
  <c r="Q24" i="11" s="1"/>
  <c r="O24" i="11"/>
  <c r="O14" i="12"/>
  <c r="S24" i="11" l="1"/>
  <c r="Q26" i="11"/>
  <c r="G70" i="9"/>
  <c r="O26" i="11"/>
  <c r="A3" i="11"/>
  <c r="A3" i="12" s="1"/>
  <c r="A3" i="7" s="1"/>
  <c r="A48" i="9"/>
  <c r="A90" i="9"/>
  <c r="W24" i="11" l="1"/>
  <c r="S26" i="11"/>
  <c r="W26" i="11" s="1"/>
  <c r="A49" i="7" l="1"/>
  <c r="A51" i="7"/>
</calcChain>
</file>

<file path=xl/sharedStrings.xml><?xml version="1.0" encoding="utf-8"?>
<sst xmlns="http://schemas.openxmlformats.org/spreadsheetml/2006/main" count="388" uniqueCount="217">
  <si>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</si>
  <si>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</si>
  <si>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</si>
  <si>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</si>
  <si>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</si>
  <si>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</si>
  <si>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</si>
  <si>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</si>
  <si>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</si>
  <si>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</si>
  <si>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</si>
  <si>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</si>
  <si>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</si>
  <si>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</si>
  <si>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</si>
  <si>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</si>
  <si>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</si>
  <si>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</si>
  <si>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</si>
  <si>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</si>
  <si>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</si>
  <si>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</si>
  <si>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</si>
  <si>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</si>
  <si>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</si>
  <si>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</si>
  <si>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</si>
  <si>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</si>
  <si>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</si>
  <si>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</si>
  <si>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</si>
  <si>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</si>
  <si>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</si>
  <si>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</si>
  <si>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</si>
  <si>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เงินลงทุนในบริษัทย่อย</t>
  </si>
  <si>
    <t>ภาษีเงินได้ค้างจ่าย</t>
  </si>
  <si>
    <t>31 ธันวาคม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</si>
  <si>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</si>
  <si>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</si>
  <si>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</si>
  <si>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</si>
  <si>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</si>
  <si>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</si>
  <si>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</si>
  <si>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</si>
  <si>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</si>
  <si>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</si>
  <si>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เงินสดได้มาจากการดำเนินงาน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</si>
  <si>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</si>
  <si>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</si>
  <si>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</si>
  <si>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</si>
  <si>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</si>
  <si>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</si>
  <si>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>31 มีนาคม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</si>
  <si>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</si>
  <si>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</si>
  <si>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ค่าเผื่อสินค้าล้าสมัย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</si>
  <si>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</si>
  <si>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</si>
  <si>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</si>
  <si>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</si>
  <si>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ส่วนได้เสียที่ไม่มี</t>
  </si>
  <si>
    <t>อำนาจควบคุม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</si>
  <si>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</si>
  <si>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</si>
  <si>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</si>
  <si>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</si>
  <si>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</si>
  <si>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</si>
  <si>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</si>
  <si>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</si>
  <si>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</si>
  <si>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</si>
  <si>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รวมรายการที่จะจัดประเภทรายการใหม่ไป</t>
  </si>
  <si>
    <t>ยังกำไรหรือขาดทุนในภายหลัง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</si>
  <si>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</si>
  <si>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</si>
  <si>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</si>
  <si>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</si>
  <si>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</si>
  <si>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</si>
  <si>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</si>
  <si>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</si>
  <si>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กำไรสะสม</t>
  </si>
  <si>
    <t>เงินฝากธนาคารที่มีข้อจำกัดในการเบิกใช้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</si>
  <si>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</si>
  <si>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</si>
  <si>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</si>
  <si>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</si>
  <si>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</si>
  <si>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</si>
  <si>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ต้นทุนขายและการให้บริการ</t>
  </si>
  <si>
    <t>ธุรกิจภายใต้</t>
  </si>
  <si>
    <t>เงินสดรับจากการขายที่ดิน อาคารและอุปกรณ์</t>
  </si>
  <si>
    <t>กำไรสำหรับงวด</t>
  </si>
  <si>
    <t>สินทรัพย์ภาษีเงินได้รอการตัดบัญชี</t>
  </si>
  <si>
    <t xml:space="preserve">ข้อมูลทางการเงินรวม (ยังไม่ได้ตรวจสอบ) </t>
  </si>
  <si>
    <t>ผลต่างอัตรา</t>
  </si>
  <si>
    <t>แลกเปลี่ยนจากการ</t>
  </si>
  <si>
    <t>แปลงค่างบการเงิน</t>
  </si>
  <si>
    <t>การตัดจำหน่ายอุปกรณ์</t>
  </si>
  <si>
    <t xml:space="preserve">รายได้จากการขายและให้บริการ  </t>
  </si>
  <si>
    <t>ค่าเสื่อมราคาอาคารและอุปกรณ์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</si>
  <si>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</si>
  <si>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</si>
  <si>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มูลค่าที่ตราไว้หุ้นละ 1 บาท </t>
  </si>
  <si>
    <t xml:space="preserve">ชำระเต็มมูลค่าแล้วหุ้นละ 1 บาท </t>
  </si>
  <si>
    <t>จัดสรรแล้ว</t>
  </si>
  <si>
    <t>ทุนสำรองตามกฎหมาย</t>
  </si>
  <si>
    <t>จัดสรรเป็น</t>
  </si>
  <si>
    <t>ทุนสำรอง</t>
  </si>
  <si>
    <t>ตามกฎหมาย</t>
  </si>
  <si>
    <t>จัดสรรเป็นทุนสำรอง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</si>
  <si>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</si>
  <si>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</si>
  <si>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งบกำไรขาดทุนเบ็ดเสร็จ</t>
  </si>
  <si>
    <t xml:space="preserve">งบแสดงการเปลี่ยนแปลงส่วนของเจ้าของ </t>
  </si>
  <si>
    <t xml:space="preserve">งบกระแสเงินสด </t>
  </si>
  <si>
    <t>เงินสดและรายการเทียบเท่าเงินสดเพิ่มขึ้นสุทธิ</t>
  </si>
  <si>
    <t>เงินสดสุทธิได้มาจากกิจกรรมดำเนินงาน</t>
  </si>
  <si>
    <t>เงินสดรับจากรายได้ค่าเช่าของอสังหาริมทรัพย์เพื่อการลงทุน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</si>
  <si>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</si>
  <si>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สินทรัพย์สิทธิการใช้</t>
  </si>
  <si>
    <t>รายได้ค่าเช่าจากอสังหาริมทรัพย์เพื่อการลงทุน</t>
  </si>
  <si>
    <t>ค่าใช้จ่ายจากอสังหาริมทรัพย์เพื่อการลงทุน</t>
  </si>
  <si>
    <t>เงินสดจ่ายจากอสังหาริมทรัพย์เพื่อการลงทุน</t>
  </si>
  <si>
    <t>หนี้สินตามสัญญาเช่า</t>
  </si>
  <si>
    <t>เจ้าหนี้ซื้อที่ดิน อาคารและอุปกรณ์เพิ่มขึ้น</t>
  </si>
  <si>
    <t>(กำไร)ขาดทุนจากอัตราแลกเปลี่ยนที่ยังไม่ได้เกิดขึ้น</t>
  </si>
  <si>
    <t>ตรวจสอบแล้ว</t>
  </si>
  <si>
    <t>ขาดทุนเบ็ดเสร็จอื่นสุทธิสำหรับงวด</t>
  </si>
  <si>
    <t>ค่าตัดจำหน่ายสินทรัพย์สิทธิการใช้</t>
  </si>
  <si>
    <t>ชำระภายในหนึ่งปี</t>
  </si>
  <si>
    <t>หนี้สินตามสัญญาเช่าส่วนที่ถึงกำหนด</t>
  </si>
  <si>
    <t>รายได้ค่าเช่าโดยวิธีเส้นตรงของอสังหาริมทรัพย์เพื่อการลงทุน</t>
  </si>
  <si>
    <t>สินทรัพย์สิทธิการใช้เพิ่มขึ้นจากสัญญาเช่า</t>
  </si>
  <si>
    <t>ยอดคงเหลือต้นงวด ณ วันที่ 1 มกราคม พ.ศ. 2564</t>
  </si>
  <si>
    <t>ยอดคงเหลือสิ้นงวด ณ วันที่ 31 มีนาคม พ.ศ. 2564</t>
  </si>
  <si>
    <t>เงินให้กู้ยืมระยะสั้นแก่กิจการที่เกี่ยวข้องกัน</t>
  </si>
  <si>
    <t>ที่ดิน อาคารและอุปกรณ์</t>
  </si>
  <si>
    <t xml:space="preserve">หุ้นสามัญ จำนวน 2,000,000,000 หุ้น </t>
  </si>
  <si>
    <t>รวมส่วนของผู้เป็นเจ้าของของบริษัท</t>
  </si>
  <si>
    <t>พ.ศ. 2564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</si>
  <si>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</si>
  <si>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เงินสดจ่ายสำหรับสินทรัพย์สิทธิการใช้</t>
  </si>
  <si>
    <t xml:space="preserve">สินทรัพย์ทางการเงิน (เงินฝากประจำ) </t>
  </si>
  <si>
    <t>ที่วัดมูลค่าด้วยวิธีราคาทุนตัดจำหน่าย</t>
  </si>
  <si>
    <t>ส่วนของเงินให้กู้ยืมระยะยาวแก่กิจการ</t>
  </si>
  <si>
    <t>ที่เกี่ยวข้องกันที่ถึงกำหนดชำระ</t>
  </si>
  <si>
    <t xml:space="preserve">   ภายในหนึ่งปี</t>
  </si>
  <si>
    <t>ส่วนเกินจากการรวมธุรกิจ</t>
  </si>
  <si>
    <t>ภายใต้การควบคุมเดียวกัน</t>
  </si>
  <si>
    <t>รายการที่จะจัดประเภทรายการใหม่ไปยังกำไรหรือ</t>
  </si>
  <si>
    <t>กำไรขาดทุนเบ็ดเสร็จอื่น:</t>
  </si>
  <si>
    <t>การแบ่งปันกำไร:</t>
  </si>
  <si>
    <t>การแบ่งปันกำไรเบ็ดเสร็จรวม:</t>
  </si>
  <si>
    <t>ส่วนของผู้เป็นเจ้าของของบริษัท</t>
  </si>
  <si>
    <t>ส่วนเกินจากการรวม</t>
  </si>
  <si>
    <t>ส่วนของทุน</t>
  </si>
  <si>
    <t>ของบริษัท</t>
  </si>
  <si>
    <t>รายการปรับกระทบกำไรจากการดำเนินงาน:</t>
  </si>
  <si>
    <t>ค่าเผื่อการลดลงของมูลค่าสินค้า</t>
  </si>
  <si>
    <t>กำไรจากการจำหน่ายอุปกรณ์</t>
  </si>
  <si>
    <t>เงินสดจ่ายคืนเงินต้นของสัญญาเช่า</t>
  </si>
  <si>
    <t>รายการที่ไม่ใช่เงินสด:</t>
  </si>
  <si>
    <t xml:space="preserve">   ผลต่างของอัตราแลกเปลี่ยนจากการแปลงค่างบการเงิน</t>
  </si>
  <si>
    <t>ขาดทุนในภายหลัง</t>
  </si>
  <si>
    <t>เงินสดจ่ายเพื่อซื้อบริษัทย่อย</t>
  </si>
  <si>
    <t>การเปลี่ยนแปลงสัญญาเช่าและการประเมินหนี้สินตามสัญญาเช่าใหม่</t>
  </si>
  <si>
    <t>เรียกชำระค่าหุ้น</t>
  </si>
  <si>
    <t>ส่วนได้เสียที่ไม่มีอำนาจควบคุมเพิ่มขึ้นจากบริษัทย่อย</t>
  </si>
  <si>
    <t>พ.ศ. 2565</t>
  </si>
  <si>
    <t>ณ วันที่ 31 มีนาคม พ.ศ. 2565</t>
  </si>
  <si>
    <t>สำหรับงวดสามเดือนสิ้นสุดวันที่ 31 มีนาคม พ.ศ. 2565</t>
  </si>
  <si>
    <t>ยอดคงเหลือต้นงวด ณ วันที่ 1 มกราคม พ.ศ. 2565</t>
  </si>
  <si>
    <t>ยอดคงเหลือสิ้นงวด ณ วันที่ 31 มีนาคม พ.ศ. 2565</t>
  </si>
  <si>
    <t>ยอดคงเหลือ ณ วันที่ 1 มกราคม พ.ศ. 2564  - ปรับปรุงใหม่</t>
  </si>
  <si>
    <t>สินทรัพย์ชีวภาพ</t>
  </si>
  <si>
    <t>กำไรสำหรับงวดจากการดำเนินงานต่อเนื่อง</t>
  </si>
  <si>
    <t>การดำเนินงานที่ยกเลิก - สุทธิจากภาษี</t>
  </si>
  <si>
    <t>รายได้เงินปันผล</t>
  </si>
  <si>
    <t>กำไร(ขาดทุน)จากอัตราแลกเปลี่ยน</t>
  </si>
  <si>
    <t xml:space="preserve">จ่ายเงินปันผล </t>
  </si>
  <si>
    <t>- จากการดำเนินงานต่อเนื่อง</t>
  </si>
  <si>
    <t>- จากการดำเนินงานที่ยกเลิก</t>
  </si>
  <si>
    <t>กำไร (ขาดทุน) ต่อหุ้นที่เป็นของส่วนที่เป็นของ</t>
  </si>
  <si>
    <t>ผู้เป็นเจ้าของของบริษัทใหญ่ (บาท)</t>
  </si>
  <si>
    <t>กำไร (ขาดทุน) ต่อหุ้นขั้นพื้นฐาน</t>
  </si>
  <si>
    <t>จากการดำเนินงานต่อเนื่อง</t>
  </si>
  <si>
    <t>จากการดำเนินงานที่ยกเลิก</t>
  </si>
  <si>
    <t>รวมกำไรต่อหุ้นขั้นพื้นฐาน</t>
  </si>
  <si>
    <t>การยกเลิกสัญญาเช่า</t>
  </si>
  <si>
    <t>-  สินทรัพย์ชีวภาพ</t>
  </si>
  <si>
    <t xml:space="preserve">เงินสดจ่ายเพื่อซื้อสินทรัพย์ทางการเงิน (เงินฝากประจำ) </t>
  </si>
  <si>
    <t xml:space="preserve">เงินสดรับจากการขายสินทรัพย์ทางการเงิน </t>
  </si>
  <si>
    <t>(เงินฝากประจำ) ที่วัดมูลค่าด้วยวิธีราคาทุนตัดจำหน่าย</t>
  </si>
  <si>
    <t>เงินสดรับจากเงินให้กู้ยืมระยะสั้นแก่กิจการที่เกี่ยวข้องกัน</t>
  </si>
  <si>
    <t>เงินสดรับจากเงินให้กู้ยืมระยะยาวแก่กิจการที่เกี่ยวข้องกัน</t>
  </si>
  <si>
    <t>(กลับรายการ) ผลขาดทุนด้านเครดิตที่คาดว่าจะเกิดขึ้น</t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</si>
  <si>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</si>
  <si>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</si>
  <si>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rPr>
        <u/>
        <sz val="11"/>
        <rFont val="Browallia New"/>
        <family val="2"/>
      </rPr>
      <t>หัก</t>
    </r>
    <r>
      <rPr>
        <sz val="11"/>
        <rFont val="Browallia New"/>
        <family val="2"/>
      </rPr>
      <t xml:space="preserve">   จ่ายผลประโยชน์พนักงาน</t>
    </r>
  </si>
  <si>
    <r>
      <t>หัก</t>
    </r>
    <r>
      <rPr>
        <sz val="11"/>
        <rFont val="Browallia New"/>
        <family val="2"/>
      </rPr>
      <t xml:space="preserve">   จ่ายดอกเบี้ย</t>
    </r>
  </si>
  <si>
    <r>
      <rPr>
        <u/>
        <sz val="11"/>
        <rFont val="Browallia New"/>
        <family val="2"/>
      </rPr>
      <t>หัก</t>
    </r>
    <r>
      <rPr>
        <sz val="11"/>
        <rFont val="Browallia New"/>
        <family val="2"/>
      </rPr>
      <t xml:space="preserve">   จ่ายภาษีเงินได้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</si>
  <si>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</si>
  <si>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กลับรายการ(ผลขาดทุน)ด้านเครดิตที่คาดว่าจะเกิดขึ้น</t>
  </si>
  <si>
    <t>ขาดทุนสำหรับงวดจาก</t>
  </si>
  <si>
    <t>เงินปันผลค้างรับ</t>
  </si>
  <si>
    <t>-</t>
  </si>
  <si>
    <t>กำไรจากการตัดจำหน่ายสัญญาเช่า</t>
  </si>
  <si>
    <t>เงินสดสุทธิได้มาจาก(ใช้ไปใน)กิจกรรมลงทุน</t>
  </si>
  <si>
    <t>เงินสดสุทธิได้มาจาก(ใช้ไปใน)กิจกรรมจัดหาเงิน</t>
  </si>
  <si>
    <t>เงินสดรับชำระค่าหุ้นของบริษัทย่อยจากส่วนได้เสียที่ไม่มีอำนาจควบคุม</t>
  </si>
  <si>
    <t>กำไร(ขาดทุน)จากอัตราแลกเปลี่ยนของเงินสด'และรายการเทียบเท่าเงินสด</t>
  </si>
  <si>
    <t>เงินปันผลรับ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</si>
</sst>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-* #,##0_-;\-* #,##0_-;_-* &quot;-&quot;??_-;_-@_-"/>
    <numFmt numFmtId="170" formatCode="_(* #,##0.00_);_(* \(#,##0.00\);_(* &quot;-&quot;??_);_(@_)"/>
    <numFmt numFmtId="171" formatCode="#,##0.000;\(#,##0.000\);&quot;-&quot;;@"/>
  </numFmts>
  <fonts count="13" x14ac:knownFonts="1">
    <font>
      <sz val="16"/>
      <color theme="1"/>
      <name val="AngsanaUPC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0"/>
      <name val="MS Sans Serif"/>
      <family val="2"/>
      <charset val="222"/>
    </font>
    <font>
      <sz val="16"/>
      <color theme="1"/>
      <name val="AngsanaUPC"/>
      <family val="2"/>
      <charset val="222"/>
    </font>
    <font>
      <b/>
      <sz val="11"/>
      <name val="Browallia New"/>
      <family val="2"/>
    </font>
    <font>
      <b/>
      <sz val="12"/>
      <name val="Browallia New"/>
      <family val="2"/>
    </font>
    <font>
      <sz val="14"/>
      <name val="Cordia New"/>
      <family val="2"/>
    </font>
    <font>
      <sz val="11"/>
      <name val="Browallia New"/>
      <family val="2"/>
    </font>
    <font>
      <sz val="12"/>
      <name val="Browallia New"/>
      <family val="2"/>
    </font>
    <font>
      <i/>
      <sz val="12"/>
      <name val="Browallia New"/>
      <family val="2"/>
    </font>
    <font>
      <u/>
      <sz val="1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6">
    <xf numFmtId="0" fontId="0" fillId="0" borderId="0"/>
    <xf numFmtId="0" fontId="4" fillId="0" borderId="0" applyFont="0" applyAlignment="0">
      <alignment horizontal="center"/>
    </xf>
    <xf numFmtId="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</cellStyleXfs>
  <cellXfs count="294">
    <xf numFmtId="0" fontId="0" fillId="0" borderId="0" xfId="0"/>
    <xf numFmtId="0" fontId="1" fillId="0" borderId="0" xfId="0" quotePrefix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43" fontId="1" fillId="0" borderId="0" xfId="0" applyNumberFormat="1" applyFont="1" applyFill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  <xf numFmtId="43" fontId="1" fillId="0" borderId="0" xfId="0" quotePrefix="1" applyNumberFormat="1" applyFont="1" applyFill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0" fontId="1" fillId="0" borderId="0" xfId="0" quotePrefix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quotePrefix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5" xfId="0" quotePrefix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5" xfId="0" quotePrefix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43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6" fontId="1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quotePrefix="1" applyFont="1" applyAlignment="1">
      <alignment horizontal="center" vertical="center"/>
    </xf>
    <xf numFmtId="0" fontId="1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43" fontId="2" fillId="0" borderId="0" xfId="0" quotePrefix="1" applyNumberFormat="1" applyFont="1" applyFill="1" applyAlignment="1">
      <alignment horizontal="right" vertical="center"/>
    </xf>
    <xf numFmtId="0" fontId="2" fillId="0" borderId="0" xfId="0" quotePrefix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164" fontId="2" fillId="0" borderId="6" xfId="0" applyNumberFormat="1" applyFont="1" applyFill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vertical="center"/>
    </xf>
    <xf numFmtId="43" fontId="2" fillId="0" borderId="0" xfId="0" applyNumberFormat="1" applyFont="1" applyFill="1" applyAlignment="1">
      <alignment vertical="center"/>
    </xf>
    <xf numFmtId="0" fontId="1" fillId="0" borderId="0" xfId="0" applyFont="1"/>
    <xf numFmtId="164" fontId="1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165" fontId="9" fillId="0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vertical="top"/>
    </xf>
    <xf numFmtId="165" fontId="9" fillId="0" borderId="0" xfId="0" quotePrefix="1" applyNumberFormat="1" applyFont="1" applyFill="1" applyAlignment="1">
      <alignment horizontal="left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171" fontId="2" fillId="2" borderId="0" xfId="0" applyNumberFormat="1" applyFont="1" applyFill="1" applyAlignment="1">
      <alignment vertical="center"/>
    </xf>
    <xf numFmtId="171" fontId="2" fillId="0" borderId="0" xfId="0" applyNumberFormat="1" applyFont="1" applyFill="1" applyBorder="1" applyAlignment="1">
      <alignment vertical="center"/>
    </xf>
    <xf numFmtId="171" fontId="2" fillId="0" borderId="0" xfId="0" applyNumberFormat="1" applyFont="1" applyFill="1" applyAlignment="1">
      <alignment vertical="center"/>
    </xf>
    <xf numFmtId="167" fontId="2" fillId="2" borderId="0" xfId="0" applyNumberFormat="1" applyFont="1" applyFill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Alignment="1">
      <alignment vertical="center"/>
    </xf>
    <xf numFmtId="167" fontId="2" fillId="2" borderId="5" xfId="0" applyNumberFormat="1" applyFont="1" applyFill="1" applyBorder="1" applyAlignment="1">
      <alignment vertical="center"/>
    </xf>
    <xf numFmtId="167" fontId="2" fillId="0" borderId="5" xfId="0" applyNumberFormat="1" applyFont="1" applyFill="1" applyBorder="1" applyAlignment="1">
      <alignment vertical="center"/>
    </xf>
    <xf numFmtId="167" fontId="2" fillId="2" borderId="6" xfId="5" applyNumberFormat="1" applyFont="1" applyFill="1" applyBorder="1" applyAlignment="1">
      <alignment vertical="center"/>
    </xf>
    <xf numFmtId="167" fontId="2" fillId="0" borderId="6" xfId="5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43" fontId="2" fillId="0" borderId="1" xfId="0" applyNumberFormat="1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left" vertical="center"/>
    </xf>
    <xf numFmtId="0" fontId="10" fillId="0" borderId="0" xfId="0" quotePrefix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6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43" fontId="7" fillId="0" borderId="0" xfId="0" quotePrefix="1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164" fontId="10" fillId="2" borderId="0" xfId="0" applyNumberFormat="1" applyFont="1" applyFill="1" applyBorder="1" applyAlignment="1">
      <alignment horizontal="right" vertical="center"/>
    </xf>
    <xf numFmtId="43" fontId="10" fillId="0" borderId="0" xfId="0" applyNumberFormat="1" applyFont="1" applyFill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164" fontId="10" fillId="0" borderId="0" xfId="0" applyNumberFormat="1" applyFont="1" applyFill="1" applyAlignment="1">
      <alignment horizontal="right" vertical="center"/>
    </xf>
    <xf numFmtId="164" fontId="10" fillId="0" borderId="0" xfId="0" applyNumberFormat="1" applyFont="1" applyFill="1" applyAlignment="1">
      <alignment vertical="center"/>
    </xf>
    <xf numFmtId="164" fontId="10" fillId="2" borderId="5" xfId="0" applyNumberFormat="1" applyFont="1" applyFill="1" applyBorder="1" applyAlignment="1">
      <alignment horizontal="right" vertical="center"/>
    </xf>
    <xf numFmtId="43" fontId="10" fillId="0" borderId="0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164" fontId="10" fillId="2" borderId="1" xfId="0" quotePrefix="1" applyNumberFormat="1" applyFont="1" applyFill="1" applyBorder="1" applyAlignment="1">
      <alignment vertical="center"/>
    </xf>
    <xf numFmtId="164" fontId="10" fillId="0" borderId="1" xfId="0" quotePrefix="1" applyNumberFormat="1" applyFont="1" applyFill="1" applyBorder="1" applyAlignment="1">
      <alignment vertical="center"/>
    </xf>
    <xf numFmtId="0" fontId="7" fillId="0" borderId="0" xfId="0" quotePrefix="1" applyFont="1" applyFill="1" applyAlignment="1">
      <alignment horizontal="left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center"/>
    </xf>
    <xf numFmtId="10" fontId="10" fillId="2" borderId="0" xfId="2" applyNumberFormat="1" applyFont="1" applyFill="1" applyAlignment="1">
      <alignment vertical="center"/>
    </xf>
    <xf numFmtId="10" fontId="10" fillId="0" borderId="0" xfId="2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164" fontId="10" fillId="0" borderId="5" xfId="0" applyNumberFormat="1" applyFont="1" applyFill="1" applyBorder="1" applyAlignment="1">
      <alignment vertical="center"/>
    </xf>
    <xf numFmtId="166" fontId="10" fillId="2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vertical="center"/>
    </xf>
    <xf numFmtId="0" fontId="7" fillId="0" borderId="0" xfId="0" quotePrefix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10" fillId="2" borderId="6" xfId="0" applyNumberFormat="1" applyFont="1" applyFill="1" applyBorder="1" applyAlignment="1">
      <alignment vertical="center"/>
    </xf>
    <xf numFmtId="164" fontId="10" fillId="0" borderId="6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0" fontId="1" fillId="0" borderId="5" xfId="0" quotePrefix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43" fontId="9" fillId="0" borderId="0" xfId="0" applyNumberFormat="1" applyFont="1" applyFill="1" applyBorder="1" applyAlignment="1">
      <alignment horizontal="right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vertical="center"/>
    </xf>
    <xf numFmtId="164" fontId="9" fillId="2" borderId="5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43" fontId="2" fillId="0" borderId="0" xfId="5" applyFont="1" applyFill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5" xfId="0" quotePrefix="1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43" fontId="2" fillId="2" borderId="0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5" fontId="1" fillId="0" borderId="0" xfId="0" quotePrefix="1" applyNumberFormat="1" applyFont="1" applyFill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43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0" xfId="0" quotePrefix="1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left" vertical="center"/>
    </xf>
    <xf numFmtId="169" fontId="9" fillId="2" borderId="0" xfId="0" applyNumberFormat="1" applyFont="1" applyFill="1" applyAlignment="1">
      <alignment vertical="center"/>
    </xf>
    <xf numFmtId="169" fontId="9" fillId="0" borderId="0" xfId="0" applyNumberFormat="1" applyFont="1" applyFill="1" applyAlignment="1">
      <alignment vertical="center"/>
    </xf>
    <xf numFmtId="164" fontId="9" fillId="2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Fill="1" applyAlignment="1">
      <alignment horizontal="right" vertical="center" wrapText="1"/>
    </xf>
    <xf numFmtId="165" fontId="9" fillId="0" borderId="0" xfId="0" applyNumberFormat="1" applyFont="1" applyFill="1" applyAlignment="1">
      <alignment horizontal="center" vertical="center"/>
    </xf>
    <xf numFmtId="165" fontId="9" fillId="0" borderId="0" xfId="0" applyNumberFormat="1" applyFont="1" applyFill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quotePrefix="1" applyFont="1" applyFill="1" applyAlignment="1">
      <alignment horizontal="left" vertical="center"/>
    </xf>
    <xf numFmtId="164" fontId="9" fillId="2" borderId="5" xfId="0" applyNumberFormat="1" applyFont="1" applyFill="1" applyBorder="1" applyAlignment="1">
      <alignment horizontal="right" vertical="center" wrapText="1"/>
    </xf>
    <xf numFmtId="164" fontId="9" fillId="0" borderId="5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Fill="1" applyAlignment="1">
      <alignment horizontal="left" vertical="center"/>
    </xf>
    <xf numFmtId="164" fontId="9" fillId="2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quotePrefix="1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164" fontId="9" fillId="2" borderId="0" xfId="0" quotePrefix="1" applyNumberFormat="1" applyFont="1" applyFill="1" applyBorder="1" applyAlignment="1">
      <alignment horizontal="right" vertical="center"/>
    </xf>
    <xf numFmtId="164" fontId="9" fillId="0" borderId="0" xfId="0" quotePrefix="1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164" fontId="9" fillId="2" borderId="5" xfId="0" quotePrefix="1" applyNumberFormat="1" applyFont="1" applyFill="1" applyBorder="1" applyAlignment="1">
      <alignment horizontal="right" vertical="center"/>
    </xf>
    <xf numFmtId="164" fontId="9" fillId="0" borderId="5" xfId="0" quotePrefix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164" fontId="9" fillId="2" borderId="5" xfId="0" applyNumberFormat="1" applyFont="1" applyFill="1" applyBorder="1" applyAlignment="1">
      <alignment horizontal="right" vertical="center"/>
    </xf>
    <xf numFmtId="164" fontId="9" fillId="0" borderId="5" xfId="0" applyNumberFormat="1" applyFont="1" applyFill="1" applyBorder="1" applyAlignment="1">
      <alignment horizontal="right" vertical="center"/>
    </xf>
    <xf numFmtId="165" fontId="6" fillId="0" borderId="0" xfId="0" quotePrefix="1" applyNumberFormat="1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/>
    </xf>
    <xf numFmtId="165" fontId="9" fillId="0" borderId="0" xfId="0" quotePrefix="1" applyNumberFormat="1" applyFont="1" applyFill="1" applyAlignment="1">
      <alignment horizontal="center" vertical="center"/>
    </xf>
    <xf numFmtId="164" fontId="9" fillId="2" borderId="4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9" fillId="0" borderId="2" xfId="0" applyNumberFormat="1" applyFont="1" applyFill="1" applyBorder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0" fontId="6" fillId="0" borderId="5" xfId="0" quotePrefix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</cellXfs>
  <cellStyles count="6">
    <cellStyle name="Comma" xfId="5" builtinId="3"/>
    <cellStyle name="Comma 2" xfId="3" xr:uid="{00000000-0005-0000-0000-000001000000}"/>
    <cellStyle name="Normal" xfId="0" builtinId="0"/>
    <cellStyle name="Normal 4 5" xfId="4" xr:uid="{00000000-0005-0000-0000-000003000000}"/>
    <cellStyle name="Normal 7" xfId="1" xr:uid="{00000000-0005-0000-0000-000004000000}"/>
    <cellStyle name="Percent" xfId="2" builtinId="5"/>
  </cellStyles>
  <dxfs count="0"/>
  <tableStyles count="0" defaultTableStyle="TableStyleMedium2" defaultPivotStyle="PivotStyleLight16"/>
  <colors>
    <mruColors>
      <color rgb="FFFFCC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CC"/>
  </sheetPr>
  <dimension ref="A1:M134"/>
  <sheetViews>
    <sheetView topLeftCell="A74" zoomScaleNormal="100" zoomScaleSheetLayoutView="100" workbookViewId="0">
      <selection activeCell="Q80" sqref="Q80"/>
    </sheetView>
  </sheetViews>
  <sheetFormatPr defaultColWidth="10.28515625" defaultRowHeight="20.100000000000001" customHeight="1" x14ac:dyDescent="0.5"/>
  <cols>
    <col min="1" max="3" width="1.7109375" style="2" customWidth="1"/>
    <col min="4" max="4" width="30" style="2" customWidth="1"/>
    <col min="5" max="5" width="8.28515625" style="87" customWidth="1"/>
    <col min="6" max="6" width="0.5703125" style="2" customWidth="1"/>
    <col min="7" max="7" width="13.7109375" style="3" customWidth="1"/>
    <col min="8" max="8" width="0.5703125" style="4" customWidth="1"/>
    <col min="9" max="9" width="12.42578125" style="3" customWidth="1"/>
    <col min="10" max="10" width="0.5703125" style="2" customWidth="1"/>
    <col min="11" max="11" width="13.7109375" style="3" customWidth="1"/>
    <col min="12" max="12" width="0.5703125" style="4" customWidth="1"/>
    <col min="13" max="13" width="12.42578125" style="3" customWidth="1"/>
    <col min="14" max="16384" width="10.28515625" style="2"/>
  </cols>
  <sheetData>
    <row r="1" spans="1:13" ht="19.149999999999999" customHeight="1" x14ac:dyDescent="0.5">
      <c r="A1" s="1" t="s">
        <v>105</v>
      </c>
      <c r="E1" s="2"/>
    </row>
    <row r="2" spans="1:13" ht="19.149999999999999" customHeight="1" x14ac:dyDescent="0.5">
      <c r="A2" s="1" t="s">
        <v>0</v>
      </c>
      <c r="E2" s="2"/>
    </row>
    <row r="3" spans="1:13" s="8" customFormat="1" ht="19.149999999999999" customHeight="1" x14ac:dyDescent="0.5">
      <c r="A3" s="26" t="s">
        <v>174</v>
      </c>
      <c r="B3" s="5"/>
      <c r="C3" s="5"/>
      <c r="D3" s="5"/>
      <c r="E3" s="5"/>
      <c r="F3" s="5"/>
      <c r="G3" s="6"/>
      <c r="H3" s="7"/>
      <c r="I3" s="6"/>
      <c r="J3" s="5"/>
      <c r="K3" s="6"/>
      <c r="L3" s="7"/>
      <c r="M3" s="6"/>
    </row>
    <row r="4" spans="1:13" ht="11.25" customHeight="1" x14ac:dyDescent="0.5">
      <c r="A4" s="9"/>
      <c r="G4" s="10"/>
      <c r="I4" s="10"/>
      <c r="J4" s="11"/>
      <c r="K4" s="10"/>
      <c r="L4" s="3"/>
      <c r="M4" s="10"/>
    </row>
    <row r="5" spans="1:13" s="8" customFormat="1" ht="18.600000000000001" customHeight="1" x14ac:dyDescent="0.5">
      <c r="G5" s="283" t="s">
        <v>53</v>
      </c>
      <c r="H5" s="283"/>
      <c r="I5" s="283"/>
      <c r="J5" s="42"/>
      <c r="K5" s="283" t="s">
        <v>67</v>
      </c>
      <c r="L5" s="283"/>
      <c r="M5" s="283"/>
    </row>
    <row r="6" spans="1:13" s="8" customFormat="1" ht="18.600000000000001" customHeight="1" x14ac:dyDescent="0.5">
      <c r="G6" s="14" t="s">
        <v>54</v>
      </c>
      <c r="H6" s="44"/>
      <c r="I6" s="14" t="s">
        <v>131</v>
      </c>
      <c r="J6" s="42"/>
      <c r="K6" s="14" t="s">
        <v>54</v>
      </c>
      <c r="L6" s="44"/>
      <c r="M6" s="14" t="s">
        <v>131</v>
      </c>
    </row>
    <row r="7" spans="1:13" s="8" customFormat="1" ht="18.600000000000001" customHeight="1" x14ac:dyDescent="0.5">
      <c r="G7" s="14" t="s">
        <v>55</v>
      </c>
      <c r="H7" s="14"/>
      <c r="I7" s="14" t="s">
        <v>37</v>
      </c>
      <c r="J7" s="14"/>
      <c r="K7" s="14" t="s">
        <v>55</v>
      </c>
      <c r="L7" s="14"/>
      <c r="M7" s="14" t="s">
        <v>37</v>
      </c>
    </row>
    <row r="8" spans="1:13" ht="18.600000000000001" customHeight="1" x14ac:dyDescent="0.5">
      <c r="A8" s="12"/>
      <c r="E8" s="32"/>
      <c r="F8" s="13"/>
      <c r="G8" s="14" t="s">
        <v>173</v>
      </c>
      <c r="H8" s="15"/>
      <c r="I8" s="14" t="s">
        <v>144</v>
      </c>
      <c r="J8" s="13"/>
      <c r="K8" s="14" t="s">
        <v>173</v>
      </c>
      <c r="L8" s="15"/>
      <c r="M8" s="14" t="s">
        <v>144</v>
      </c>
    </row>
    <row r="9" spans="1:13" ht="18.600000000000001" customHeight="1" x14ac:dyDescent="0.5">
      <c r="A9" s="12"/>
      <c r="E9" s="33" t="s">
        <v>1</v>
      </c>
      <c r="F9" s="1"/>
      <c r="G9" s="16" t="s">
        <v>2</v>
      </c>
      <c r="H9" s="17"/>
      <c r="I9" s="16" t="s">
        <v>2</v>
      </c>
      <c r="J9" s="1"/>
      <c r="K9" s="16" t="s">
        <v>2</v>
      </c>
      <c r="L9" s="17"/>
      <c r="M9" s="16" t="s">
        <v>2</v>
      </c>
    </row>
    <row r="10" spans="1:13" s="46" customFormat="1" ht="18.600000000000001" customHeight="1" x14ac:dyDescent="0.5">
      <c r="A10" s="45" t="s">
        <v>3</v>
      </c>
      <c r="E10" s="47"/>
      <c r="F10" s="48"/>
      <c r="G10" s="66"/>
      <c r="H10" s="17"/>
      <c r="I10" s="14"/>
      <c r="J10" s="1"/>
      <c r="K10" s="66"/>
      <c r="L10" s="17"/>
      <c r="M10" s="14"/>
    </row>
    <row r="11" spans="1:13" s="46" customFormat="1" ht="8.1" customHeight="1" x14ac:dyDescent="0.5">
      <c r="A11" s="49"/>
      <c r="E11" s="47"/>
      <c r="F11" s="48"/>
      <c r="G11" s="66"/>
      <c r="H11" s="17"/>
      <c r="I11" s="14"/>
      <c r="J11" s="1"/>
      <c r="K11" s="66"/>
      <c r="L11" s="17"/>
      <c r="M11" s="14"/>
    </row>
    <row r="12" spans="1:13" s="46" customFormat="1" ht="18.600000000000001" customHeight="1" x14ac:dyDescent="0.5">
      <c r="A12" s="45" t="s">
        <v>4</v>
      </c>
      <c r="E12" s="50"/>
      <c r="G12" s="67"/>
      <c r="H12" s="4"/>
      <c r="I12" s="3"/>
      <c r="J12" s="2"/>
      <c r="K12" s="67"/>
      <c r="L12" s="4"/>
      <c r="M12" s="3"/>
    </row>
    <row r="13" spans="1:13" s="46" customFormat="1" ht="8.1" customHeight="1" x14ac:dyDescent="0.5">
      <c r="A13" s="45"/>
      <c r="E13" s="50"/>
      <c r="G13" s="67"/>
      <c r="H13" s="4"/>
      <c r="I13" s="3"/>
      <c r="J13" s="2"/>
      <c r="K13" s="67"/>
      <c r="L13" s="4"/>
      <c r="M13" s="3"/>
    </row>
    <row r="14" spans="1:13" s="46" customFormat="1" ht="18.600000000000001" customHeight="1" x14ac:dyDescent="0.5">
      <c r="A14" s="51" t="s">
        <v>5</v>
      </c>
      <c r="E14" s="52"/>
      <c r="G14" s="67">
        <v>998134211</v>
      </c>
      <c r="H14" s="4"/>
      <c r="I14" s="3">
        <v>774464411</v>
      </c>
      <c r="J14" s="4"/>
      <c r="K14" s="67">
        <v>571238450</v>
      </c>
      <c r="L14" s="11"/>
      <c r="M14" s="3">
        <v>357869139</v>
      </c>
    </row>
    <row r="15" spans="1:13" s="46" customFormat="1" ht="18.600000000000001" customHeight="1" x14ac:dyDescent="0.5">
      <c r="A15" s="46" t="s">
        <v>147</v>
      </c>
      <c r="E15" s="52"/>
      <c r="G15" s="67"/>
      <c r="H15" s="4"/>
      <c r="I15" s="3"/>
      <c r="J15" s="4"/>
      <c r="K15" s="67"/>
      <c r="L15" s="2"/>
      <c r="M15" s="3"/>
    </row>
    <row r="16" spans="1:13" s="46" customFormat="1" ht="18.600000000000001" customHeight="1" x14ac:dyDescent="0.5">
      <c r="B16" s="46" t="s">
        <v>148</v>
      </c>
      <c r="E16" s="52"/>
      <c r="G16" s="67">
        <v>187680582</v>
      </c>
      <c r="H16" s="4"/>
      <c r="I16" s="3">
        <v>401063714</v>
      </c>
      <c r="J16" s="4"/>
      <c r="K16" s="67">
        <v>186616868</v>
      </c>
      <c r="L16" s="2"/>
      <c r="M16" s="3">
        <v>400000000</v>
      </c>
    </row>
    <row r="17" spans="1:13" s="46" customFormat="1" ht="18.600000000000001" customHeight="1" x14ac:dyDescent="0.5">
      <c r="A17" s="53" t="s">
        <v>6</v>
      </c>
      <c r="E17" s="52">
        <v>8</v>
      </c>
      <c r="G17" s="67">
        <v>914751815</v>
      </c>
      <c r="H17" s="4"/>
      <c r="I17" s="3">
        <v>850324312</v>
      </c>
      <c r="J17" s="4"/>
      <c r="K17" s="67">
        <v>820693188</v>
      </c>
      <c r="L17" s="11"/>
      <c r="M17" s="3">
        <v>700678217</v>
      </c>
    </row>
    <row r="18" spans="1:13" s="46" customFormat="1" ht="18.600000000000001" customHeight="1" x14ac:dyDescent="0.5">
      <c r="A18" s="53" t="s">
        <v>140</v>
      </c>
      <c r="E18" s="52">
        <v>19</v>
      </c>
      <c r="G18" s="67">
        <v>0</v>
      </c>
      <c r="H18" s="4"/>
      <c r="I18" s="3">
        <v>0</v>
      </c>
      <c r="J18" s="4"/>
      <c r="K18" s="67">
        <v>0</v>
      </c>
      <c r="L18" s="11"/>
      <c r="M18" s="3">
        <v>6606027</v>
      </c>
    </row>
    <row r="19" spans="1:13" s="46" customFormat="1" ht="18.600000000000001" customHeight="1" x14ac:dyDescent="0.5">
      <c r="A19" s="51" t="s">
        <v>149</v>
      </c>
      <c r="E19" s="52"/>
      <c r="G19" s="67"/>
      <c r="H19" s="4"/>
      <c r="I19" s="3"/>
      <c r="J19" s="4"/>
      <c r="K19" s="67"/>
      <c r="L19" s="11"/>
      <c r="M19" s="3"/>
    </row>
    <row r="20" spans="1:13" s="46" customFormat="1" ht="18.600000000000001" customHeight="1" x14ac:dyDescent="0.5">
      <c r="A20" s="51"/>
      <c r="B20" s="46" t="s">
        <v>150</v>
      </c>
      <c r="E20" s="52"/>
      <c r="G20" s="67"/>
      <c r="H20" s="4"/>
      <c r="I20" s="3"/>
      <c r="J20" s="4"/>
      <c r="K20" s="67"/>
      <c r="L20" s="11"/>
      <c r="M20" s="3"/>
    </row>
    <row r="21" spans="1:13" s="46" customFormat="1" ht="18.600000000000001" customHeight="1" x14ac:dyDescent="0.5">
      <c r="B21" s="46" t="s">
        <v>151</v>
      </c>
      <c r="E21" s="52">
        <v>19</v>
      </c>
      <c r="G21" s="67">
        <v>0</v>
      </c>
      <c r="H21" s="4"/>
      <c r="I21" s="3">
        <v>0</v>
      </c>
      <c r="J21" s="4"/>
      <c r="K21" s="67">
        <v>35126103</v>
      </c>
      <c r="L21" s="2"/>
      <c r="M21" s="3">
        <v>37092319</v>
      </c>
    </row>
    <row r="22" spans="1:13" s="46" customFormat="1" ht="18.600000000000001" customHeight="1" x14ac:dyDescent="0.5">
      <c r="A22" s="53" t="s">
        <v>34</v>
      </c>
      <c r="E22" s="52">
        <v>9</v>
      </c>
      <c r="G22" s="67">
        <v>1118040002</v>
      </c>
      <c r="H22" s="4"/>
      <c r="I22" s="3">
        <v>989457047</v>
      </c>
      <c r="J22" s="4"/>
      <c r="K22" s="67">
        <v>701501280</v>
      </c>
      <c r="L22" s="11"/>
      <c r="M22" s="3">
        <v>621145370</v>
      </c>
    </row>
    <row r="23" spans="1:13" s="46" customFormat="1" ht="18.600000000000001" customHeight="1" x14ac:dyDescent="0.5">
      <c r="A23" s="53" t="s">
        <v>179</v>
      </c>
      <c r="E23" s="52">
        <v>10</v>
      </c>
      <c r="G23" s="67">
        <v>2903484</v>
      </c>
      <c r="H23" s="4"/>
      <c r="I23" s="3">
        <v>2601397</v>
      </c>
      <c r="J23" s="4"/>
      <c r="K23" s="67">
        <v>2903484</v>
      </c>
      <c r="L23" s="11"/>
      <c r="M23" s="3">
        <v>2601397</v>
      </c>
    </row>
    <row r="24" spans="1:13" s="46" customFormat="1" ht="18.600000000000001" customHeight="1" x14ac:dyDescent="0.5">
      <c r="A24" s="51" t="s">
        <v>7</v>
      </c>
      <c r="E24" s="50"/>
      <c r="G24" s="68">
        <v>30057621</v>
      </c>
      <c r="H24" s="4"/>
      <c r="I24" s="6">
        <v>20830808</v>
      </c>
      <c r="J24" s="4"/>
      <c r="K24" s="68">
        <v>3635934</v>
      </c>
      <c r="L24" s="11"/>
      <c r="M24" s="6">
        <v>2689162</v>
      </c>
    </row>
    <row r="25" spans="1:13" s="46" customFormat="1" ht="8.1" customHeight="1" x14ac:dyDescent="0.5">
      <c r="A25" s="49"/>
      <c r="E25" s="47"/>
      <c r="F25" s="48"/>
      <c r="G25" s="66"/>
      <c r="H25" s="17"/>
      <c r="I25" s="14"/>
      <c r="J25" s="17"/>
      <c r="K25" s="66"/>
      <c r="L25" s="1"/>
      <c r="M25" s="14"/>
    </row>
    <row r="26" spans="1:13" s="46" customFormat="1" ht="18.600000000000001" customHeight="1" x14ac:dyDescent="0.5">
      <c r="A26" s="54" t="s">
        <v>8</v>
      </c>
      <c r="E26" s="50"/>
      <c r="G26" s="68">
        <f>SUM(G14:G24)</f>
        <v>3251567715</v>
      </c>
      <c r="H26" s="4"/>
      <c r="I26" s="6">
        <f>SUM(I14:I24)</f>
        <v>3038741689</v>
      </c>
      <c r="J26" s="4"/>
      <c r="K26" s="68">
        <f>SUM(K14:K24)</f>
        <v>2321715307</v>
      </c>
      <c r="L26" s="2"/>
      <c r="M26" s="6">
        <f>SUM(M14:M24)</f>
        <v>2128681631</v>
      </c>
    </row>
    <row r="27" spans="1:13" s="46" customFormat="1" ht="9.75" customHeight="1" x14ac:dyDescent="0.5">
      <c r="A27" s="55"/>
      <c r="E27" s="56"/>
      <c r="F27" s="57"/>
      <c r="G27" s="67"/>
      <c r="H27" s="58"/>
      <c r="I27" s="3"/>
      <c r="J27" s="58"/>
      <c r="K27" s="67"/>
      <c r="L27" s="59"/>
      <c r="M27" s="3"/>
    </row>
    <row r="28" spans="1:13" s="46" customFormat="1" ht="18.600000000000001" customHeight="1" x14ac:dyDescent="0.5">
      <c r="A28" s="45" t="s">
        <v>9</v>
      </c>
      <c r="E28" s="56"/>
      <c r="F28" s="57"/>
      <c r="G28" s="67"/>
      <c r="H28" s="58"/>
      <c r="I28" s="3"/>
      <c r="J28" s="58"/>
      <c r="K28" s="67"/>
      <c r="L28" s="59"/>
      <c r="M28" s="3"/>
    </row>
    <row r="29" spans="1:13" s="46" customFormat="1" ht="8.1" customHeight="1" x14ac:dyDescent="0.5">
      <c r="A29" s="45"/>
      <c r="E29" s="56"/>
      <c r="F29" s="57"/>
      <c r="G29" s="67"/>
      <c r="H29" s="58"/>
      <c r="I29" s="3"/>
      <c r="J29" s="58"/>
      <c r="K29" s="67"/>
      <c r="L29" s="59"/>
      <c r="M29" s="3"/>
    </row>
    <row r="30" spans="1:13" s="46" customFormat="1" ht="18.600000000000001" customHeight="1" x14ac:dyDescent="0.5">
      <c r="A30" s="53" t="s">
        <v>86</v>
      </c>
      <c r="E30" s="56"/>
      <c r="F30" s="57"/>
      <c r="G30" s="67">
        <v>1859700</v>
      </c>
      <c r="H30" s="58"/>
      <c r="I30" s="3">
        <v>1859700</v>
      </c>
      <c r="J30" s="58"/>
      <c r="K30" s="67">
        <v>0</v>
      </c>
      <c r="L30" s="59"/>
      <c r="M30" s="3">
        <v>0</v>
      </c>
    </row>
    <row r="31" spans="1:13" s="46" customFormat="1" ht="18.600000000000001" customHeight="1" x14ac:dyDescent="0.5">
      <c r="A31" s="53" t="s">
        <v>35</v>
      </c>
      <c r="E31" s="60">
        <v>11</v>
      </c>
      <c r="G31" s="67">
        <v>0</v>
      </c>
      <c r="H31" s="4"/>
      <c r="I31" s="3">
        <v>0</v>
      </c>
      <c r="J31" s="4"/>
      <c r="K31" s="67">
        <v>957675054</v>
      </c>
      <c r="L31" s="11"/>
      <c r="M31" s="3">
        <v>957675054</v>
      </c>
    </row>
    <row r="32" spans="1:13" s="46" customFormat="1" ht="18.600000000000001" customHeight="1" x14ac:dyDescent="0.5">
      <c r="A32" s="51" t="s">
        <v>56</v>
      </c>
      <c r="E32" s="52">
        <v>19</v>
      </c>
      <c r="G32" s="67">
        <v>0</v>
      </c>
      <c r="H32" s="4"/>
      <c r="I32" s="3">
        <v>0</v>
      </c>
      <c r="J32" s="4"/>
      <c r="K32" s="67">
        <v>138711546</v>
      </c>
      <c r="L32" s="11"/>
      <c r="M32" s="3">
        <v>147534223</v>
      </c>
    </row>
    <row r="33" spans="1:13" s="46" customFormat="1" ht="18.600000000000001" customHeight="1" x14ac:dyDescent="0.5">
      <c r="A33" s="53" t="s">
        <v>106</v>
      </c>
      <c r="E33" s="60">
        <v>12</v>
      </c>
      <c r="G33" s="67">
        <v>67126009</v>
      </c>
      <c r="H33" s="4"/>
      <c r="I33" s="3">
        <v>67126009</v>
      </c>
      <c r="J33" s="4"/>
      <c r="K33" s="67">
        <v>94898940</v>
      </c>
      <c r="L33" s="11"/>
      <c r="M33" s="3">
        <v>95834223</v>
      </c>
    </row>
    <row r="34" spans="1:13" s="46" customFormat="1" ht="18.600000000000001" customHeight="1" x14ac:dyDescent="0.5">
      <c r="A34" s="53" t="s">
        <v>141</v>
      </c>
      <c r="E34" s="60">
        <v>13</v>
      </c>
      <c r="G34" s="67">
        <v>1562544044</v>
      </c>
      <c r="H34" s="4"/>
      <c r="I34" s="3">
        <v>1547526883</v>
      </c>
      <c r="J34" s="4"/>
      <c r="K34" s="67">
        <v>928321111</v>
      </c>
      <c r="L34" s="11"/>
      <c r="M34" s="3">
        <v>904199120</v>
      </c>
    </row>
    <row r="35" spans="1:13" s="46" customFormat="1" ht="18.600000000000001" customHeight="1" x14ac:dyDescent="0.5">
      <c r="A35" s="53" t="s">
        <v>124</v>
      </c>
      <c r="E35" s="60">
        <v>14</v>
      </c>
      <c r="G35" s="67">
        <v>286832524</v>
      </c>
      <c r="H35" s="4"/>
      <c r="I35" s="3">
        <v>294934942</v>
      </c>
      <c r="J35" s="4"/>
      <c r="K35" s="67">
        <v>218753356</v>
      </c>
      <c r="L35" s="11"/>
      <c r="M35" s="3">
        <v>221541834</v>
      </c>
    </row>
    <row r="36" spans="1:13" s="46" customFormat="1" ht="18.600000000000001" customHeight="1" x14ac:dyDescent="0.5">
      <c r="A36" s="53" t="s">
        <v>68</v>
      </c>
      <c r="E36" s="60">
        <v>13</v>
      </c>
      <c r="G36" s="67">
        <v>5549605</v>
      </c>
      <c r="H36" s="4"/>
      <c r="I36" s="3">
        <v>5530381</v>
      </c>
      <c r="J36" s="4"/>
      <c r="K36" s="67">
        <v>3630078</v>
      </c>
      <c r="L36" s="11"/>
      <c r="M36" s="3">
        <v>3612443</v>
      </c>
    </row>
    <row r="37" spans="1:13" s="46" customFormat="1" ht="18.600000000000001" customHeight="1" x14ac:dyDescent="0.5">
      <c r="A37" s="53" t="s">
        <v>97</v>
      </c>
      <c r="E37" s="60"/>
      <c r="G37" s="67">
        <v>35711316</v>
      </c>
      <c r="H37" s="4"/>
      <c r="I37" s="3">
        <v>32736936</v>
      </c>
      <c r="J37" s="4"/>
      <c r="K37" s="67">
        <v>24278484</v>
      </c>
      <c r="L37" s="11"/>
      <c r="M37" s="3">
        <v>20783435</v>
      </c>
    </row>
    <row r="38" spans="1:13" s="46" customFormat="1" ht="18.600000000000001" customHeight="1" x14ac:dyDescent="0.5">
      <c r="A38" s="53" t="s">
        <v>10</v>
      </c>
      <c r="E38" s="50"/>
      <c r="G38" s="68">
        <v>16731906</v>
      </c>
      <c r="H38" s="4"/>
      <c r="I38" s="6">
        <v>17065160</v>
      </c>
      <c r="J38" s="4"/>
      <c r="K38" s="68">
        <v>9445973</v>
      </c>
      <c r="L38" s="11"/>
      <c r="M38" s="6">
        <v>9447813</v>
      </c>
    </row>
    <row r="39" spans="1:13" s="46" customFormat="1" ht="8.1" customHeight="1" x14ac:dyDescent="0.5">
      <c r="A39" s="49"/>
      <c r="E39" s="47"/>
      <c r="F39" s="48"/>
      <c r="G39" s="66"/>
      <c r="H39" s="17"/>
      <c r="I39" s="14"/>
      <c r="J39" s="17"/>
      <c r="K39" s="66"/>
      <c r="L39" s="1"/>
      <c r="M39" s="14"/>
    </row>
    <row r="40" spans="1:13" s="46" customFormat="1" ht="18.600000000000001" customHeight="1" x14ac:dyDescent="0.5">
      <c r="A40" s="54" t="s">
        <v>11</v>
      </c>
      <c r="E40" s="50"/>
      <c r="G40" s="68">
        <f>SUM(G30:G38)</f>
        <v>1976355104</v>
      </c>
      <c r="H40" s="4"/>
      <c r="I40" s="6">
        <f>SUM(I30:I38)</f>
        <v>1966780011</v>
      </c>
      <c r="J40" s="4"/>
      <c r="K40" s="68">
        <f>SUM(K30:K38)</f>
        <v>2375714542</v>
      </c>
      <c r="L40" s="2"/>
      <c r="M40" s="6">
        <f>SUM(M30:M38)</f>
        <v>2360628145</v>
      </c>
    </row>
    <row r="41" spans="1:13" s="46" customFormat="1" ht="8.1" customHeight="1" x14ac:dyDescent="0.5">
      <c r="A41" s="54"/>
      <c r="E41" s="50"/>
      <c r="G41" s="67"/>
      <c r="H41" s="4"/>
      <c r="I41" s="3"/>
      <c r="J41" s="4"/>
      <c r="K41" s="67"/>
      <c r="L41" s="2"/>
      <c r="M41" s="3"/>
    </row>
    <row r="42" spans="1:13" s="46" customFormat="1" ht="18.600000000000001" customHeight="1" thickBot="1" x14ac:dyDescent="0.55000000000000004">
      <c r="A42" s="54" t="s">
        <v>12</v>
      </c>
      <c r="E42" s="50"/>
      <c r="G42" s="69">
        <f>G26+G40</f>
        <v>5227922819</v>
      </c>
      <c r="H42" s="4"/>
      <c r="I42" s="61">
        <f>I26+I40</f>
        <v>5005521700</v>
      </c>
      <c r="J42" s="4"/>
      <c r="K42" s="69">
        <f>K26+K40</f>
        <v>4697429849</v>
      </c>
      <c r="L42" s="2"/>
      <c r="M42" s="61">
        <f>M26+M40</f>
        <v>4489309776</v>
      </c>
    </row>
    <row r="43" spans="1:13" ht="18.600000000000001" customHeight="1" thickTop="1" x14ac:dyDescent="0.5">
      <c r="A43" s="20"/>
      <c r="G43" s="10"/>
      <c r="I43" s="10"/>
      <c r="K43" s="10"/>
      <c r="M43" s="10"/>
    </row>
    <row r="44" spans="1:13" ht="9" customHeight="1" x14ac:dyDescent="0.5">
      <c r="A44" s="20"/>
      <c r="G44" s="10"/>
      <c r="I44" s="10"/>
      <c r="K44" s="10"/>
      <c r="M44" s="10"/>
    </row>
    <row r="45" spans="1:13" ht="14.25" customHeight="1" x14ac:dyDescent="0.5">
      <c r="A45" s="20"/>
      <c r="G45" s="10"/>
      <c r="I45" s="10"/>
      <c r="K45" s="10"/>
      <c r="M45" s="10"/>
    </row>
    <row r="46" spans="1:13" ht="18.600000000000001" customHeight="1" x14ac:dyDescent="0.5">
      <c r="A46" s="284" t="s">
        <v>13</v>
      </c>
      <c r="B46" s="284"/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</row>
    <row r="47" spans="1:13" ht="16.7" customHeight="1" x14ac:dyDescent="0.5">
      <c r="A47" s="87"/>
      <c r="B47" s="87"/>
      <c r="C47" s="87"/>
      <c r="D47" s="87"/>
      <c r="F47" s="87"/>
      <c r="G47" s="87"/>
      <c r="H47" s="87"/>
      <c r="I47" s="87"/>
      <c r="J47" s="87"/>
      <c r="K47" s="87"/>
      <c r="L47" s="87"/>
      <c r="M47" s="87"/>
    </row>
    <row r="48" spans="1:13" ht="21.95" customHeight="1" x14ac:dyDescent="0.5">
      <c r="A48" s="62" t="s">
        <v>69</v>
      </c>
      <c r="B48" s="5"/>
      <c r="C48" s="5"/>
      <c r="D48" s="5"/>
      <c r="E48" s="35"/>
      <c r="F48" s="5"/>
      <c r="G48" s="6"/>
      <c r="H48" s="7"/>
      <c r="I48" s="6"/>
      <c r="J48" s="5"/>
      <c r="K48" s="6"/>
      <c r="L48" s="7"/>
      <c r="M48" s="6"/>
    </row>
    <row r="49" spans="1:13" ht="21.75" customHeight="1" x14ac:dyDescent="0.5">
      <c r="A49" s="1" t="str">
        <f>A1</f>
        <v>บริษัท อาร์ แอนด์ บี ฟู้ด ซัพพลาย จำกัด (มหาชน)</v>
      </c>
      <c r="E49" s="2"/>
    </row>
    <row r="50" spans="1:13" ht="21.75" customHeight="1" x14ac:dyDescent="0.5">
      <c r="A50" s="20" t="s">
        <v>123</v>
      </c>
    </row>
    <row r="51" spans="1:13" s="8" customFormat="1" ht="21.75" customHeight="1" x14ac:dyDescent="0.5">
      <c r="A51" s="22" t="str">
        <f>+A3</f>
        <v>ณ วันที่ 31 มีนาคม พ.ศ. 2565</v>
      </c>
      <c r="B51" s="5"/>
      <c r="C51" s="5"/>
      <c r="D51" s="5"/>
      <c r="E51" s="35"/>
      <c r="F51" s="5"/>
      <c r="G51" s="6"/>
      <c r="H51" s="7"/>
      <c r="I51" s="6"/>
      <c r="J51" s="5"/>
      <c r="K51" s="6"/>
      <c r="L51" s="7"/>
      <c r="M51" s="6"/>
    </row>
    <row r="52" spans="1:13" s="8" customFormat="1" ht="21.75" customHeight="1" x14ac:dyDescent="0.5">
      <c r="A52" s="23"/>
      <c r="E52" s="36"/>
      <c r="G52" s="10"/>
      <c r="H52" s="19"/>
      <c r="I52" s="10"/>
      <c r="K52" s="10"/>
      <c r="L52" s="19"/>
      <c r="M52" s="10"/>
    </row>
    <row r="53" spans="1:13" s="8" customFormat="1" ht="21.75" customHeight="1" x14ac:dyDescent="0.5">
      <c r="G53" s="283" t="s">
        <v>53</v>
      </c>
      <c r="H53" s="283"/>
      <c r="I53" s="283"/>
      <c r="J53" s="42"/>
      <c r="K53" s="283" t="s">
        <v>67</v>
      </c>
      <c r="L53" s="283"/>
      <c r="M53" s="283"/>
    </row>
    <row r="54" spans="1:13" s="8" customFormat="1" ht="21.75" customHeight="1" x14ac:dyDescent="0.5">
      <c r="G54" s="43" t="s">
        <v>54</v>
      </c>
      <c r="H54" s="44"/>
      <c r="I54" s="14" t="s">
        <v>131</v>
      </c>
      <c r="J54" s="42"/>
      <c r="K54" s="43" t="s">
        <v>54</v>
      </c>
      <c r="L54" s="44"/>
      <c r="M54" s="14" t="s">
        <v>131</v>
      </c>
    </row>
    <row r="55" spans="1:13" s="8" customFormat="1" ht="21.75" customHeight="1" x14ac:dyDescent="0.5">
      <c r="G55" s="14" t="s">
        <v>55</v>
      </c>
      <c r="H55" s="14"/>
      <c r="I55" s="14" t="s">
        <v>37</v>
      </c>
      <c r="J55" s="14"/>
      <c r="K55" s="14" t="s">
        <v>55</v>
      </c>
      <c r="L55" s="14"/>
      <c r="M55" s="14" t="s">
        <v>37</v>
      </c>
    </row>
    <row r="56" spans="1:13" ht="21.75" customHeight="1" x14ac:dyDescent="0.5">
      <c r="A56" s="12"/>
      <c r="E56" s="32"/>
      <c r="F56" s="13"/>
      <c r="G56" s="14" t="s">
        <v>173</v>
      </c>
      <c r="H56" s="15"/>
      <c r="I56" s="14" t="s">
        <v>144</v>
      </c>
      <c r="J56" s="13"/>
      <c r="K56" s="14" t="s">
        <v>173</v>
      </c>
      <c r="L56" s="15"/>
      <c r="M56" s="14" t="s">
        <v>144</v>
      </c>
    </row>
    <row r="57" spans="1:13" ht="21.75" customHeight="1" x14ac:dyDescent="0.5">
      <c r="A57" s="12"/>
      <c r="E57" s="33" t="s">
        <v>1</v>
      </c>
      <c r="F57" s="1"/>
      <c r="G57" s="16" t="s">
        <v>2</v>
      </c>
      <c r="H57" s="17"/>
      <c r="I57" s="16" t="s">
        <v>2</v>
      </c>
      <c r="J57" s="1"/>
      <c r="K57" s="16" t="s">
        <v>2</v>
      </c>
      <c r="L57" s="17"/>
      <c r="M57" s="16" t="s">
        <v>2</v>
      </c>
    </row>
    <row r="58" spans="1:13" ht="8.1" customHeight="1" x14ac:dyDescent="0.5">
      <c r="A58" s="12"/>
      <c r="E58" s="34"/>
      <c r="F58" s="1"/>
      <c r="G58" s="70"/>
      <c r="H58" s="17"/>
      <c r="I58" s="18"/>
      <c r="J58" s="1"/>
      <c r="K58" s="70"/>
      <c r="L58" s="17"/>
      <c r="M58" s="18"/>
    </row>
    <row r="59" spans="1:13" s="46" customFormat="1" ht="21.75" customHeight="1" x14ac:dyDescent="0.5">
      <c r="A59" s="45" t="s">
        <v>70</v>
      </c>
      <c r="E59" s="47"/>
      <c r="F59" s="48"/>
      <c r="G59" s="66"/>
      <c r="H59" s="17"/>
      <c r="I59" s="14"/>
      <c r="J59" s="1"/>
      <c r="K59" s="66"/>
      <c r="L59" s="17"/>
      <c r="M59" s="14"/>
    </row>
    <row r="60" spans="1:13" s="46" customFormat="1" ht="8.1" customHeight="1" x14ac:dyDescent="0.5">
      <c r="A60" s="45"/>
      <c r="E60" s="47"/>
      <c r="F60" s="48"/>
      <c r="G60" s="66"/>
      <c r="H60" s="17"/>
      <c r="I60" s="14"/>
      <c r="J60" s="1"/>
      <c r="K60" s="66"/>
      <c r="L60" s="17"/>
      <c r="M60" s="14"/>
    </row>
    <row r="61" spans="1:13" s="46" customFormat="1" ht="21.75" customHeight="1" x14ac:dyDescent="0.5">
      <c r="A61" s="45" t="s">
        <v>14</v>
      </c>
      <c r="E61" s="50"/>
      <c r="G61" s="67"/>
      <c r="H61" s="4"/>
      <c r="I61" s="3"/>
      <c r="J61" s="2"/>
      <c r="K61" s="67"/>
      <c r="L61" s="4"/>
      <c r="M61" s="3"/>
    </row>
    <row r="62" spans="1:13" s="46" customFormat="1" ht="8.1" customHeight="1" x14ac:dyDescent="0.5">
      <c r="A62" s="45"/>
      <c r="E62" s="50"/>
      <c r="G62" s="67"/>
      <c r="H62" s="4"/>
      <c r="I62" s="3"/>
      <c r="J62" s="2"/>
      <c r="K62" s="67"/>
      <c r="L62" s="4"/>
      <c r="M62" s="3"/>
    </row>
    <row r="63" spans="1:13" s="46" customFormat="1" ht="21.75" customHeight="1" x14ac:dyDescent="0.5">
      <c r="A63" s="53" t="s">
        <v>15</v>
      </c>
      <c r="E63" s="50">
        <v>15</v>
      </c>
      <c r="G63" s="67">
        <v>529929384</v>
      </c>
      <c r="H63" s="4"/>
      <c r="I63" s="3">
        <v>487454713</v>
      </c>
      <c r="J63" s="4"/>
      <c r="K63" s="67">
        <v>456034534</v>
      </c>
      <c r="L63" s="2"/>
      <c r="M63" s="3">
        <v>430841285</v>
      </c>
    </row>
    <row r="64" spans="1:13" s="46" customFormat="1" ht="21.75" customHeight="1" x14ac:dyDescent="0.5">
      <c r="A64" s="53" t="s">
        <v>36</v>
      </c>
      <c r="E64" s="50"/>
      <c r="G64" s="67">
        <v>76480663</v>
      </c>
      <c r="H64" s="4"/>
      <c r="I64" s="3">
        <v>40011437</v>
      </c>
      <c r="J64" s="4"/>
      <c r="K64" s="67">
        <v>44701462</v>
      </c>
      <c r="L64" s="2"/>
      <c r="M64" s="3">
        <v>22769508</v>
      </c>
    </row>
    <row r="65" spans="1:13" s="46" customFormat="1" ht="21.75" customHeight="1" x14ac:dyDescent="0.5">
      <c r="A65" s="53" t="s">
        <v>135</v>
      </c>
      <c r="E65" s="50"/>
      <c r="G65" s="67"/>
      <c r="H65" s="4"/>
      <c r="I65" s="3"/>
      <c r="J65" s="4"/>
      <c r="K65" s="67"/>
      <c r="L65" s="2"/>
      <c r="M65" s="3"/>
    </row>
    <row r="66" spans="1:13" s="46" customFormat="1" ht="21.75" customHeight="1" x14ac:dyDescent="0.5">
      <c r="A66" s="53"/>
      <c r="B66" s="46" t="s">
        <v>134</v>
      </c>
      <c r="E66" s="50"/>
      <c r="G66" s="67">
        <v>10522141</v>
      </c>
      <c r="H66" s="4"/>
      <c r="I66" s="3">
        <v>11776066</v>
      </c>
      <c r="J66" s="4"/>
      <c r="K66" s="67">
        <v>5078738</v>
      </c>
      <c r="L66" s="2"/>
      <c r="M66" s="3">
        <v>4905386</v>
      </c>
    </row>
    <row r="67" spans="1:13" s="46" customFormat="1" ht="21.75" customHeight="1" x14ac:dyDescent="0.5">
      <c r="A67" s="46" t="s">
        <v>16</v>
      </c>
      <c r="E67" s="50"/>
      <c r="G67" s="68">
        <v>4719209</v>
      </c>
      <c r="H67" s="4"/>
      <c r="I67" s="6">
        <v>12954170</v>
      </c>
      <c r="J67" s="4"/>
      <c r="K67" s="68">
        <v>2320709</v>
      </c>
      <c r="L67" s="2"/>
      <c r="M67" s="6">
        <v>6881475</v>
      </c>
    </row>
    <row r="68" spans="1:13" s="46" customFormat="1" ht="8.1" customHeight="1" x14ac:dyDescent="0.5">
      <c r="A68" s="49"/>
      <c r="E68" s="47"/>
      <c r="F68" s="48"/>
      <c r="G68" s="66"/>
      <c r="H68" s="17"/>
      <c r="I68" s="14"/>
      <c r="J68" s="17"/>
      <c r="K68" s="66"/>
      <c r="L68" s="1"/>
      <c r="M68" s="14"/>
    </row>
    <row r="69" spans="1:13" s="46" customFormat="1" ht="21.75" customHeight="1" x14ac:dyDescent="0.5">
      <c r="A69" s="54" t="s">
        <v>17</v>
      </c>
      <c r="E69" s="50"/>
      <c r="G69" s="68">
        <f>SUM(G63:G67)</f>
        <v>621651397</v>
      </c>
      <c r="H69" s="4"/>
      <c r="I69" s="6">
        <f>SUM(I63:I67)</f>
        <v>552196386</v>
      </c>
      <c r="J69" s="4"/>
      <c r="K69" s="68">
        <f>SUM(K63:K67)</f>
        <v>508135443</v>
      </c>
      <c r="L69" s="2"/>
      <c r="M69" s="6">
        <f>SUM(M63:M67)</f>
        <v>465397654</v>
      </c>
    </row>
    <row r="70" spans="1:13" s="46" customFormat="1" ht="21.75" customHeight="1" x14ac:dyDescent="0.5">
      <c r="A70" s="53"/>
      <c r="E70" s="50"/>
      <c r="G70" s="67"/>
      <c r="H70" s="4"/>
      <c r="I70" s="3"/>
      <c r="J70" s="4"/>
      <c r="K70" s="67"/>
      <c r="L70" s="2"/>
      <c r="M70" s="3"/>
    </row>
    <row r="71" spans="1:13" s="46" customFormat="1" ht="21.75" customHeight="1" x14ac:dyDescent="0.5">
      <c r="A71" s="45" t="s">
        <v>18</v>
      </c>
      <c r="E71" s="50"/>
      <c r="G71" s="67"/>
      <c r="H71" s="4"/>
      <c r="I71" s="3"/>
      <c r="J71" s="4"/>
      <c r="K71" s="67"/>
      <c r="L71" s="2"/>
      <c r="M71" s="3"/>
    </row>
    <row r="72" spans="1:13" s="46" customFormat="1" ht="8.1" customHeight="1" x14ac:dyDescent="0.5">
      <c r="A72" s="55"/>
      <c r="E72" s="50"/>
      <c r="G72" s="67"/>
      <c r="H72" s="4"/>
      <c r="I72" s="3"/>
      <c r="J72" s="4"/>
      <c r="K72" s="67"/>
      <c r="L72" s="2"/>
      <c r="M72" s="3"/>
    </row>
    <row r="73" spans="1:13" s="46" customFormat="1" ht="21.75" customHeight="1" x14ac:dyDescent="0.5">
      <c r="A73" s="53" t="s">
        <v>128</v>
      </c>
      <c r="E73" s="50"/>
      <c r="G73" s="67">
        <v>153533699</v>
      </c>
      <c r="H73" s="4"/>
      <c r="I73" s="3">
        <v>155829422</v>
      </c>
      <c r="J73" s="4"/>
      <c r="K73" s="67">
        <v>149072687</v>
      </c>
      <c r="L73" s="2"/>
      <c r="M73" s="3">
        <v>148724889</v>
      </c>
    </row>
    <row r="74" spans="1:13" s="46" customFormat="1" ht="21.75" customHeight="1" x14ac:dyDescent="0.5">
      <c r="A74" s="46" t="s">
        <v>19</v>
      </c>
      <c r="E74" s="52">
        <v>16</v>
      </c>
      <c r="G74" s="68">
        <v>61847603</v>
      </c>
      <c r="H74" s="4"/>
      <c r="I74" s="6">
        <v>60941951</v>
      </c>
      <c r="J74" s="4"/>
      <c r="K74" s="68">
        <v>41175857</v>
      </c>
      <c r="L74" s="2"/>
      <c r="M74" s="6">
        <v>40544344</v>
      </c>
    </row>
    <row r="75" spans="1:13" s="46" customFormat="1" ht="8.1" customHeight="1" x14ac:dyDescent="0.5">
      <c r="A75" s="49"/>
      <c r="E75" s="47"/>
      <c r="F75" s="48"/>
      <c r="G75" s="66"/>
      <c r="H75" s="17"/>
      <c r="I75" s="14"/>
      <c r="J75" s="17"/>
      <c r="K75" s="66"/>
      <c r="L75" s="1"/>
      <c r="M75" s="14"/>
    </row>
    <row r="76" spans="1:13" s="46" customFormat="1" ht="21.75" customHeight="1" x14ac:dyDescent="0.5">
      <c r="A76" s="55" t="s">
        <v>20</v>
      </c>
      <c r="E76" s="50"/>
      <c r="G76" s="68">
        <f>SUM(G73:G74)</f>
        <v>215381302</v>
      </c>
      <c r="H76" s="4"/>
      <c r="I76" s="6">
        <f>SUM(I73:I74)</f>
        <v>216771373</v>
      </c>
      <c r="J76" s="4"/>
      <c r="K76" s="68">
        <f>SUM(K73:K74)</f>
        <v>190248544</v>
      </c>
      <c r="L76" s="2"/>
      <c r="M76" s="6">
        <f>SUM(M73:M74)</f>
        <v>189269233</v>
      </c>
    </row>
    <row r="77" spans="1:13" s="46" customFormat="1" ht="8.1" customHeight="1" x14ac:dyDescent="0.5">
      <c r="A77" s="51"/>
      <c r="E77" s="50"/>
      <c r="G77" s="67"/>
      <c r="H77" s="4"/>
      <c r="I77" s="3"/>
      <c r="J77" s="4"/>
      <c r="K77" s="67"/>
      <c r="L77" s="2"/>
      <c r="M77" s="3"/>
    </row>
    <row r="78" spans="1:13" s="46" customFormat="1" ht="21.75" customHeight="1" x14ac:dyDescent="0.5">
      <c r="A78" s="55" t="s">
        <v>21</v>
      </c>
      <c r="E78" s="50"/>
      <c r="G78" s="68">
        <f>G69+G76</f>
        <v>837032699</v>
      </c>
      <c r="H78" s="4"/>
      <c r="I78" s="6">
        <f>I69+I76</f>
        <v>768967759</v>
      </c>
      <c r="J78" s="4"/>
      <c r="K78" s="68">
        <f>K69+K76</f>
        <v>698383987</v>
      </c>
      <c r="L78" s="2"/>
      <c r="M78" s="6">
        <f>M69+M76</f>
        <v>654666887</v>
      </c>
    </row>
    <row r="79" spans="1:13" ht="21.75" customHeight="1" x14ac:dyDescent="0.5">
      <c r="A79" s="21"/>
      <c r="G79" s="10"/>
      <c r="I79" s="10"/>
      <c r="K79" s="10"/>
      <c r="M79" s="10"/>
    </row>
    <row r="80" spans="1:13" ht="21.75" customHeight="1" x14ac:dyDescent="0.5">
      <c r="A80" s="21"/>
      <c r="G80" s="10"/>
      <c r="I80" s="10"/>
      <c r="K80" s="10"/>
      <c r="M80" s="10"/>
    </row>
    <row r="81" spans="1:13" ht="21.75" customHeight="1" x14ac:dyDescent="0.5">
      <c r="A81" s="21"/>
      <c r="G81" s="10"/>
      <c r="I81" s="10"/>
      <c r="K81" s="10"/>
      <c r="M81" s="10"/>
    </row>
    <row r="82" spans="1:13" ht="21.75" customHeight="1" x14ac:dyDescent="0.5">
      <c r="A82" s="21"/>
      <c r="G82" s="10"/>
      <c r="I82" s="10"/>
      <c r="K82" s="10"/>
      <c r="M82" s="10"/>
    </row>
    <row r="83" spans="1:13" ht="21.75" customHeight="1" x14ac:dyDescent="0.5">
      <c r="A83" s="21"/>
      <c r="G83" s="10"/>
      <c r="I83" s="10"/>
      <c r="K83" s="10"/>
      <c r="M83" s="10"/>
    </row>
    <row r="84" spans="1:13" ht="21.75" customHeight="1" x14ac:dyDescent="0.5">
      <c r="A84" s="21"/>
      <c r="G84" s="10"/>
      <c r="I84" s="10"/>
      <c r="K84" s="10"/>
      <c r="M84" s="10"/>
    </row>
    <row r="85" spans="1:13" ht="21.75" customHeight="1" x14ac:dyDescent="0.5">
      <c r="A85" s="21"/>
      <c r="G85" s="10"/>
      <c r="I85" s="10"/>
      <c r="K85" s="10"/>
      <c r="M85" s="10"/>
    </row>
    <row r="86" spans="1:13" ht="22.5" customHeight="1" x14ac:dyDescent="0.5">
      <c r="A86" s="21"/>
      <c r="G86" s="10"/>
      <c r="I86" s="10"/>
      <c r="K86" s="10"/>
      <c r="M86" s="10"/>
    </row>
    <row r="87" spans="1:13" ht="24.75" customHeight="1" x14ac:dyDescent="0.5">
      <c r="A87" s="21"/>
      <c r="G87" s="10"/>
      <c r="I87" s="10"/>
      <c r="K87" s="10"/>
      <c r="M87" s="10"/>
    </row>
    <row r="88" spans="1:13" ht="22.5" customHeight="1" x14ac:dyDescent="0.5">
      <c r="A88" s="21"/>
      <c r="G88" s="10"/>
      <c r="I88" s="10"/>
      <c r="K88" s="10"/>
      <c r="M88" s="10"/>
    </row>
    <row r="89" spans="1:13" ht="21.95" customHeight="1" x14ac:dyDescent="0.5">
      <c r="A89" s="24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89" s="5"/>
      <c r="C89" s="5"/>
      <c r="D89" s="5"/>
      <c r="E89" s="35"/>
      <c r="F89" s="5"/>
      <c r="G89" s="6"/>
      <c r="H89" s="7"/>
      <c r="I89" s="6"/>
      <c r="J89" s="5"/>
      <c r="K89" s="6"/>
      <c r="L89" s="7"/>
      <c r="M89" s="6"/>
    </row>
    <row r="90" spans="1:13" ht="19.350000000000001" customHeight="1" x14ac:dyDescent="0.5">
      <c r="A90" s="1" t="str">
        <f>A1</f>
        <v>บริษัท อาร์ แอนด์ บี ฟู้ด ซัพพลาย จำกัด (มหาชน)</v>
      </c>
      <c r="E90" s="2"/>
    </row>
    <row r="91" spans="1:13" ht="20.100000000000001" customHeight="1" x14ac:dyDescent="0.5">
      <c r="A91" s="20" t="s">
        <v>123</v>
      </c>
      <c r="G91" s="10"/>
      <c r="I91" s="10"/>
      <c r="K91" s="10"/>
      <c r="M91" s="10"/>
    </row>
    <row r="92" spans="1:13" ht="20.100000000000001" customHeight="1" x14ac:dyDescent="0.5">
      <c r="A92" s="22" t="str">
        <f>A51</f>
        <v>ณ วันที่ 31 มีนาคม พ.ศ. 2565</v>
      </c>
      <c r="B92" s="5"/>
      <c r="C92" s="5"/>
      <c r="D92" s="5"/>
      <c r="E92" s="35"/>
      <c r="F92" s="5"/>
      <c r="G92" s="6"/>
      <c r="H92" s="7"/>
      <c r="I92" s="6"/>
      <c r="J92" s="5"/>
      <c r="K92" s="6"/>
      <c r="L92" s="7"/>
      <c r="M92" s="6"/>
    </row>
    <row r="93" spans="1:13" ht="20.100000000000001" customHeight="1" x14ac:dyDescent="0.5">
      <c r="A93" s="25"/>
      <c r="B93" s="8"/>
      <c r="C93" s="8"/>
      <c r="D93" s="8"/>
      <c r="E93" s="36"/>
      <c r="F93" s="8"/>
      <c r="G93" s="10"/>
      <c r="H93" s="19"/>
      <c r="I93" s="10"/>
      <c r="J93" s="8"/>
      <c r="K93" s="10"/>
      <c r="L93" s="19"/>
      <c r="M93" s="10"/>
    </row>
    <row r="94" spans="1:13" ht="21" customHeight="1" x14ac:dyDescent="0.5">
      <c r="A94" s="25"/>
      <c r="B94" s="8"/>
      <c r="C94" s="8"/>
      <c r="D94" s="8"/>
      <c r="E94" s="8"/>
      <c r="F94" s="8"/>
      <c r="G94" s="283" t="s">
        <v>53</v>
      </c>
      <c r="H94" s="283"/>
      <c r="I94" s="283"/>
      <c r="J94" s="42"/>
      <c r="K94" s="283" t="s">
        <v>67</v>
      </c>
      <c r="L94" s="283"/>
      <c r="M94" s="283"/>
    </row>
    <row r="95" spans="1:13" s="8" customFormat="1" ht="21" customHeight="1" x14ac:dyDescent="0.5">
      <c r="G95" s="43" t="s">
        <v>54</v>
      </c>
      <c r="H95" s="44"/>
      <c r="I95" s="14" t="s">
        <v>131</v>
      </c>
      <c r="J95" s="42"/>
      <c r="K95" s="43" t="s">
        <v>54</v>
      </c>
      <c r="L95" s="44"/>
      <c r="M95" s="14" t="s">
        <v>131</v>
      </c>
    </row>
    <row r="96" spans="1:13" ht="21" customHeight="1" x14ac:dyDescent="0.5">
      <c r="A96" s="25"/>
      <c r="B96" s="8"/>
      <c r="C96" s="8"/>
      <c r="D96" s="8"/>
      <c r="E96" s="8"/>
      <c r="F96" s="8"/>
      <c r="G96" s="14" t="s">
        <v>55</v>
      </c>
      <c r="H96" s="14"/>
      <c r="I96" s="14" t="s">
        <v>37</v>
      </c>
      <c r="J96" s="14"/>
      <c r="K96" s="14" t="s">
        <v>55</v>
      </c>
      <c r="L96" s="14"/>
      <c r="M96" s="14" t="s">
        <v>37</v>
      </c>
    </row>
    <row r="97" spans="1:13" ht="21" customHeight="1" x14ac:dyDescent="0.5">
      <c r="A97" s="21"/>
      <c r="E97" s="32"/>
      <c r="F97" s="13"/>
      <c r="G97" s="14" t="s">
        <v>173</v>
      </c>
      <c r="H97" s="15"/>
      <c r="I97" s="14" t="s">
        <v>144</v>
      </c>
      <c r="J97" s="13"/>
      <c r="K97" s="14" t="s">
        <v>173</v>
      </c>
      <c r="L97" s="15"/>
      <c r="M97" s="14" t="s">
        <v>144</v>
      </c>
    </row>
    <row r="98" spans="1:13" ht="21" customHeight="1" x14ac:dyDescent="0.5">
      <c r="A98" s="21"/>
      <c r="E98" s="32"/>
      <c r="F98" s="1"/>
      <c r="G98" s="16" t="s">
        <v>2</v>
      </c>
      <c r="H98" s="17"/>
      <c r="I98" s="16" t="s">
        <v>2</v>
      </c>
      <c r="J98" s="1"/>
      <c r="K98" s="16" t="s">
        <v>2</v>
      </c>
      <c r="L98" s="17"/>
      <c r="M98" s="16" t="s">
        <v>2</v>
      </c>
    </row>
    <row r="99" spans="1:13" ht="8.1" customHeight="1" x14ac:dyDescent="0.5">
      <c r="A99" s="21"/>
      <c r="E99" s="34"/>
      <c r="F99" s="1"/>
      <c r="G99" s="70"/>
      <c r="H99" s="17"/>
      <c r="I99" s="18"/>
      <c r="J99" s="1"/>
      <c r="K99" s="70"/>
      <c r="L99" s="17"/>
      <c r="M99" s="18"/>
    </row>
    <row r="100" spans="1:13" s="46" customFormat="1" ht="21" customHeight="1" x14ac:dyDescent="0.5">
      <c r="A100" s="45" t="s">
        <v>145</v>
      </c>
      <c r="E100" s="47"/>
      <c r="F100" s="48"/>
      <c r="G100" s="66"/>
      <c r="H100" s="17"/>
      <c r="I100" s="14"/>
      <c r="J100" s="1"/>
      <c r="K100" s="66"/>
      <c r="L100" s="17"/>
      <c r="M100" s="14"/>
    </row>
    <row r="101" spans="1:13" s="46" customFormat="1" ht="8.1" customHeight="1" x14ac:dyDescent="0.5">
      <c r="A101" s="45"/>
      <c r="E101" s="47"/>
      <c r="F101" s="48"/>
      <c r="G101" s="66"/>
      <c r="H101" s="17"/>
      <c r="I101" s="14"/>
      <c r="J101" s="1"/>
      <c r="K101" s="66"/>
      <c r="L101" s="17"/>
      <c r="M101" s="14"/>
    </row>
    <row r="102" spans="1:13" s="46" customFormat="1" ht="21" customHeight="1" x14ac:dyDescent="0.5">
      <c r="A102" s="45" t="s">
        <v>71</v>
      </c>
      <c r="E102" s="50"/>
      <c r="G102" s="67"/>
      <c r="H102" s="4"/>
      <c r="I102" s="3"/>
      <c r="J102" s="2"/>
      <c r="K102" s="67"/>
      <c r="L102" s="4"/>
      <c r="M102" s="3"/>
    </row>
    <row r="103" spans="1:13" s="46" customFormat="1" ht="8.1" customHeight="1" x14ac:dyDescent="0.5">
      <c r="A103" s="55"/>
      <c r="E103" s="50"/>
      <c r="G103" s="67"/>
      <c r="H103" s="4"/>
      <c r="I103" s="3"/>
      <c r="J103" s="2"/>
      <c r="K103" s="67"/>
      <c r="L103" s="4"/>
      <c r="M103" s="3"/>
    </row>
    <row r="104" spans="1:13" s="46" customFormat="1" ht="21" customHeight="1" x14ac:dyDescent="0.5">
      <c r="A104" s="51" t="s">
        <v>22</v>
      </c>
      <c r="E104" s="50"/>
      <c r="G104" s="67"/>
      <c r="H104" s="4"/>
      <c r="I104" s="3"/>
      <c r="J104" s="2"/>
      <c r="K104" s="67"/>
      <c r="L104" s="4"/>
      <c r="M104" s="3"/>
    </row>
    <row r="105" spans="1:13" s="46" customFormat="1" ht="21" customHeight="1" x14ac:dyDescent="0.5">
      <c r="A105" s="51"/>
      <c r="B105" s="51" t="s">
        <v>23</v>
      </c>
      <c r="E105" s="50"/>
      <c r="G105" s="67"/>
      <c r="H105" s="4"/>
      <c r="I105" s="3"/>
      <c r="J105" s="2"/>
      <c r="K105" s="67"/>
      <c r="L105" s="4"/>
      <c r="M105" s="3"/>
    </row>
    <row r="106" spans="1:13" s="46" customFormat="1" ht="21" customHeight="1" x14ac:dyDescent="0.5">
      <c r="A106" s="51"/>
      <c r="B106" s="51"/>
      <c r="C106" s="46" t="s">
        <v>142</v>
      </c>
      <c r="E106" s="50"/>
      <c r="G106" s="67"/>
      <c r="H106" s="4"/>
      <c r="I106" s="3"/>
      <c r="J106" s="2"/>
      <c r="K106" s="67"/>
      <c r="L106" s="4"/>
      <c r="M106" s="3"/>
    </row>
    <row r="107" spans="1:13" s="46" customFormat="1" ht="21" customHeight="1" thickBot="1" x14ac:dyDescent="0.55000000000000004">
      <c r="A107" s="51"/>
      <c r="B107" s="51"/>
      <c r="D107" s="46" t="s">
        <v>107</v>
      </c>
      <c r="E107" s="50"/>
      <c r="G107" s="69">
        <v>2000000000</v>
      </c>
      <c r="H107" s="4"/>
      <c r="I107" s="61">
        <v>2000000000</v>
      </c>
      <c r="J107" s="4"/>
      <c r="K107" s="69">
        <v>2000000000</v>
      </c>
      <c r="L107" s="2"/>
      <c r="M107" s="61">
        <v>2000000000</v>
      </c>
    </row>
    <row r="108" spans="1:13" s="46" customFormat="1" ht="8.1" customHeight="1" thickTop="1" x14ac:dyDescent="0.5">
      <c r="B108" s="51"/>
      <c r="G108" s="67"/>
      <c r="H108" s="4"/>
      <c r="I108" s="3"/>
      <c r="J108" s="4"/>
      <c r="K108" s="67"/>
      <c r="L108" s="2"/>
      <c r="M108" s="3"/>
    </row>
    <row r="109" spans="1:13" s="46" customFormat="1" ht="21" customHeight="1" x14ac:dyDescent="0.5">
      <c r="B109" s="51" t="s">
        <v>72</v>
      </c>
      <c r="E109" s="50"/>
      <c r="G109" s="71"/>
      <c r="H109" s="64"/>
      <c r="I109" s="63"/>
      <c r="J109" s="64"/>
      <c r="K109" s="71"/>
      <c r="L109" s="2"/>
      <c r="M109" s="63"/>
    </row>
    <row r="110" spans="1:13" s="46" customFormat="1" ht="21" customHeight="1" x14ac:dyDescent="0.5">
      <c r="B110" s="51"/>
      <c r="C110" s="46" t="s">
        <v>142</v>
      </c>
      <c r="G110" s="67"/>
      <c r="H110" s="4"/>
      <c r="I110" s="3"/>
      <c r="J110" s="4"/>
      <c r="K110" s="67"/>
      <c r="L110" s="2"/>
      <c r="M110" s="3"/>
    </row>
    <row r="111" spans="1:13" s="46" customFormat="1" ht="21" customHeight="1" x14ac:dyDescent="0.5">
      <c r="B111" s="51"/>
      <c r="D111" s="46" t="s">
        <v>108</v>
      </c>
      <c r="E111" s="50"/>
      <c r="G111" s="67">
        <v>2000000000</v>
      </c>
      <c r="H111" s="4"/>
      <c r="I111" s="3">
        <v>2000000000</v>
      </c>
      <c r="J111" s="4"/>
      <c r="K111" s="67">
        <v>2000000000</v>
      </c>
      <c r="L111" s="2"/>
      <c r="M111" s="3">
        <v>2000000000</v>
      </c>
    </row>
    <row r="112" spans="1:13" s="46" customFormat="1" ht="21" customHeight="1" x14ac:dyDescent="0.5">
      <c r="A112" s="46" t="s">
        <v>87</v>
      </c>
      <c r="B112" s="51"/>
      <c r="E112" s="50"/>
      <c r="G112" s="67">
        <v>1248938736</v>
      </c>
      <c r="H112" s="4"/>
      <c r="I112" s="3">
        <v>1248938736</v>
      </c>
      <c r="J112" s="4"/>
      <c r="K112" s="67">
        <v>1248938736</v>
      </c>
      <c r="L112" s="2"/>
      <c r="M112" s="3">
        <v>1248938736</v>
      </c>
    </row>
    <row r="113" spans="1:13" s="46" customFormat="1" ht="21" customHeight="1" x14ac:dyDescent="0.5">
      <c r="A113" s="46" t="s">
        <v>152</v>
      </c>
      <c r="B113" s="51"/>
      <c r="E113" s="50"/>
      <c r="G113" s="67"/>
      <c r="H113" s="4"/>
      <c r="I113" s="3"/>
      <c r="J113" s="4"/>
      <c r="K113" s="67"/>
      <c r="L113" s="2"/>
      <c r="M113" s="3"/>
    </row>
    <row r="114" spans="1:13" s="46" customFormat="1" ht="21" customHeight="1" x14ac:dyDescent="0.5">
      <c r="B114" s="51" t="s">
        <v>153</v>
      </c>
      <c r="E114" s="50"/>
      <c r="G114" s="67">
        <v>94712575</v>
      </c>
      <c r="H114" s="4"/>
      <c r="I114" s="3">
        <v>94712575</v>
      </c>
      <c r="J114" s="4"/>
      <c r="K114" s="67">
        <v>0</v>
      </c>
      <c r="L114" s="2"/>
      <c r="M114" s="3">
        <v>0</v>
      </c>
    </row>
    <row r="115" spans="1:13" s="46" customFormat="1" ht="21" customHeight="1" x14ac:dyDescent="0.5">
      <c r="A115" s="53" t="s">
        <v>24</v>
      </c>
      <c r="E115" s="50"/>
      <c r="G115" s="67"/>
      <c r="H115" s="4"/>
      <c r="I115" s="3"/>
      <c r="J115" s="4"/>
      <c r="K115" s="67"/>
      <c r="L115" s="2"/>
      <c r="M115" s="3"/>
    </row>
    <row r="116" spans="1:13" s="46" customFormat="1" ht="21" customHeight="1" x14ac:dyDescent="0.5">
      <c r="A116" s="53"/>
      <c r="B116" s="46" t="s">
        <v>109</v>
      </c>
      <c r="E116" s="50"/>
      <c r="G116" s="67"/>
      <c r="H116" s="4"/>
      <c r="I116" s="3"/>
      <c r="J116" s="4"/>
      <c r="K116" s="67"/>
      <c r="L116" s="2"/>
      <c r="M116" s="3"/>
    </row>
    <row r="117" spans="1:13" s="46" customFormat="1" ht="21" customHeight="1" x14ac:dyDescent="0.5">
      <c r="A117" s="53"/>
      <c r="C117" s="46" t="s">
        <v>110</v>
      </c>
      <c r="E117" s="50"/>
      <c r="G117" s="67">
        <v>146750000</v>
      </c>
      <c r="H117" s="4"/>
      <c r="I117" s="3">
        <v>146750000</v>
      </c>
      <c r="J117" s="4"/>
      <c r="K117" s="67">
        <v>146750000</v>
      </c>
      <c r="L117" s="2"/>
      <c r="M117" s="3">
        <v>146750000</v>
      </c>
    </row>
    <row r="118" spans="1:13" s="46" customFormat="1" ht="21" customHeight="1" x14ac:dyDescent="0.5">
      <c r="A118" s="53"/>
      <c r="B118" s="46" t="s">
        <v>25</v>
      </c>
      <c r="E118" s="50"/>
      <c r="G118" s="67">
        <v>886382911</v>
      </c>
      <c r="H118" s="4"/>
      <c r="I118" s="3">
        <v>723517605</v>
      </c>
      <c r="J118" s="4"/>
      <c r="K118" s="67">
        <v>603357126</v>
      </c>
      <c r="L118" s="2"/>
      <c r="M118" s="3">
        <v>438954153</v>
      </c>
    </row>
    <row r="119" spans="1:13" s="46" customFormat="1" ht="21" customHeight="1" x14ac:dyDescent="0.5">
      <c r="A119" s="53" t="s">
        <v>57</v>
      </c>
      <c r="E119" s="50"/>
      <c r="G119" s="68">
        <v>-5430168</v>
      </c>
      <c r="H119" s="4"/>
      <c r="I119" s="6">
        <v>10309662</v>
      </c>
      <c r="J119" s="4"/>
      <c r="K119" s="68">
        <v>0</v>
      </c>
      <c r="L119" s="2"/>
      <c r="M119" s="6">
        <v>0</v>
      </c>
    </row>
    <row r="120" spans="1:13" s="46" customFormat="1" ht="8.1" customHeight="1" x14ac:dyDescent="0.5">
      <c r="A120" s="54"/>
      <c r="E120" s="50"/>
      <c r="G120" s="67"/>
      <c r="H120" s="4"/>
      <c r="I120" s="3"/>
      <c r="J120" s="4"/>
      <c r="K120" s="67"/>
      <c r="L120" s="2"/>
      <c r="M120" s="3"/>
    </row>
    <row r="121" spans="1:13" s="46" customFormat="1" ht="21" customHeight="1" x14ac:dyDescent="0.4">
      <c r="A121" s="65" t="s">
        <v>143</v>
      </c>
      <c r="E121" s="50"/>
      <c r="G121" s="67">
        <f>SUM(G111:G119)</f>
        <v>4371354054</v>
      </c>
      <c r="H121" s="4"/>
      <c r="I121" s="3">
        <f>SUM(I111:I119)</f>
        <v>4224228578</v>
      </c>
      <c r="J121" s="4"/>
      <c r="K121" s="67">
        <f>SUM(K111:K119)</f>
        <v>3999045862</v>
      </c>
      <c r="L121" s="2"/>
      <c r="M121" s="3">
        <f>SUM(M111:M119)</f>
        <v>3834642889</v>
      </c>
    </row>
    <row r="122" spans="1:13" s="46" customFormat="1" ht="21" customHeight="1" x14ac:dyDescent="0.5">
      <c r="A122" s="53"/>
      <c r="B122" s="46" t="s">
        <v>60</v>
      </c>
      <c r="E122" s="50"/>
      <c r="G122" s="68">
        <v>19536066</v>
      </c>
      <c r="H122" s="4"/>
      <c r="I122" s="6">
        <v>12325363</v>
      </c>
      <c r="J122" s="4"/>
      <c r="K122" s="68">
        <v>0</v>
      </c>
      <c r="L122" s="2"/>
      <c r="M122" s="6">
        <v>0</v>
      </c>
    </row>
    <row r="123" spans="1:13" s="46" customFormat="1" ht="8.1" customHeight="1" x14ac:dyDescent="0.5">
      <c r="A123" s="54"/>
      <c r="E123" s="50"/>
      <c r="G123" s="67"/>
      <c r="H123" s="4"/>
      <c r="I123" s="3"/>
      <c r="J123" s="4"/>
      <c r="K123" s="67"/>
      <c r="L123" s="2"/>
      <c r="M123" s="3"/>
    </row>
    <row r="124" spans="1:13" s="46" customFormat="1" ht="21" customHeight="1" x14ac:dyDescent="0.5">
      <c r="A124" s="45" t="s">
        <v>89</v>
      </c>
      <c r="E124" s="50"/>
      <c r="G124" s="68">
        <f>SUM(G121:G122)</f>
        <v>4390890120</v>
      </c>
      <c r="H124" s="4"/>
      <c r="I124" s="6">
        <f>SUM(I121:I122)</f>
        <v>4236553941</v>
      </c>
      <c r="J124" s="4"/>
      <c r="K124" s="68">
        <f>SUM(K121:K122)</f>
        <v>3999045862</v>
      </c>
      <c r="L124" s="2"/>
      <c r="M124" s="6">
        <f>SUM(M121:M122)</f>
        <v>3834642889</v>
      </c>
    </row>
    <row r="125" spans="1:13" s="46" customFormat="1" ht="8.1" customHeight="1" x14ac:dyDescent="0.5">
      <c r="B125" s="51"/>
      <c r="E125" s="50"/>
      <c r="G125" s="67"/>
      <c r="H125" s="4"/>
      <c r="I125" s="3"/>
      <c r="J125" s="4"/>
      <c r="K125" s="67"/>
      <c r="L125" s="2"/>
      <c r="M125" s="3"/>
    </row>
    <row r="126" spans="1:13" s="46" customFormat="1" ht="21" customHeight="1" thickBot="1" x14ac:dyDescent="0.55000000000000004">
      <c r="A126" s="48" t="s">
        <v>90</v>
      </c>
      <c r="E126" s="50"/>
      <c r="G126" s="69">
        <f>SUM(G78+G124)</f>
        <v>5227922819</v>
      </c>
      <c r="H126" s="4"/>
      <c r="I126" s="61">
        <f>SUM(I78+I124)</f>
        <v>5005521700</v>
      </c>
      <c r="J126" s="4"/>
      <c r="K126" s="69">
        <f>SUM(K78+K124)</f>
        <v>4697429849</v>
      </c>
      <c r="L126" s="2"/>
      <c r="M126" s="61">
        <f>SUM(M78+M124)</f>
        <v>4489309776</v>
      </c>
    </row>
    <row r="127" spans="1:13" ht="21" customHeight="1" thickTop="1" x14ac:dyDescent="0.5">
      <c r="A127" s="1"/>
      <c r="L127" s="10"/>
      <c r="M127" s="10"/>
    </row>
    <row r="128" spans="1:13" ht="21" customHeight="1" x14ac:dyDescent="0.5">
      <c r="A128" s="1"/>
      <c r="L128" s="10"/>
      <c r="M128" s="10"/>
    </row>
    <row r="129" spans="1:13" ht="21" customHeight="1" x14ac:dyDescent="0.5">
      <c r="A129" s="1"/>
      <c r="L129" s="10"/>
      <c r="M129" s="10"/>
    </row>
    <row r="130" spans="1:13" ht="21" customHeight="1" x14ac:dyDescent="0.5">
      <c r="A130" s="1"/>
      <c r="G130" s="10"/>
      <c r="I130" s="10"/>
      <c r="K130" s="10"/>
      <c r="M130" s="10"/>
    </row>
    <row r="131" spans="1:13" ht="13.5" customHeight="1" x14ac:dyDescent="0.5">
      <c r="A131" s="1"/>
      <c r="G131" s="10"/>
      <c r="I131" s="10"/>
      <c r="K131" s="10"/>
      <c r="M131" s="10"/>
    </row>
    <row r="132" spans="1:13" ht="21.95" customHeight="1" x14ac:dyDescent="0.5">
      <c r="A132" s="24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132" s="5"/>
      <c r="C132" s="5"/>
      <c r="D132" s="5"/>
      <c r="E132" s="35"/>
      <c r="F132" s="5"/>
      <c r="G132" s="6"/>
      <c r="H132" s="7"/>
      <c r="I132" s="6"/>
      <c r="J132" s="5"/>
      <c r="K132" s="6"/>
      <c r="L132" s="7"/>
      <c r="M132" s="6"/>
    </row>
    <row r="134" spans="1:13" ht="20.100000000000001" customHeight="1" x14ac:dyDescent="0.5">
      <c r="G134" s="10"/>
      <c r="H134" s="10"/>
      <c r="I134" s="10"/>
      <c r="J134" s="10"/>
      <c r="K134" s="10"/>
    </row>
  </sheetData>
  <mergeCells count="7">
    <mergeCell ref="G94:I94"/>
    <mergeCell ref="K94:M94"/>
    <mergeCell ref="G5:I5"/>
    <mergeCell ref="K5:M5"/>
    <mergeCell ref="A46:M46"/>
    <mergeCell ref="G53:I53"/>
    <mergeCell ref="K53:M53"/>
  </mergeCells>
  <pageMargins left="0.8" right="0.5" top="0.5" bottom="0.6" header="0.49" footer="0.4"/>
  <pageSetup paperSize="9" scale="97" firstPageNumber="2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8" max="13" man="1"/>
    <brk id="8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CC"/>
  </sheetPr>
  <dimension ref="A1:M90"/>
  <sheetViews>
    <sheetView topLeftCell="A11" zoomScaleNormal="100" zoomScaleSheetLayoutView="115" workbookViewId="0">
      <selection activeCell="Q21" sqref="Q21"/>
    </sheetView>
  </sheetViews>
  <sheetFormatPr defaultColWidth="10.42578125" defaultRowHeight="21" customHeight="1" x14ac:dyDescent="0.5"/>
  <cols>
    <col min="1" max="3" width="1.28515625" style="2" customWidth="1"/>
    <col min="4" max="4" width="35" style="2" customWidth="1"/>
    <col min="5" max="5" width="7.7109375" style="87" customWidth="1"/>
    <col min="6" max="6" width="0.5703125" style="2" customWidth="1"/>
    <col min="7" max="7" width="12.5703125" style="3" customWidth="1"/>
    <col min="8" max="8" width="0.5703125" style="4" customWidth="1"/>
    <col min="9" max="9" width="12.5703125" style="3" customWidth="1"/>
    <col min="10" max="10" width="0.5703125" style="2" customWidth="1"/>
    <col min="11" max="11" width="12.5703125" style="3" customWidth="1"/>
    <col min="12" max="12" width="0.5703125" style="4" customWidth="1"/>
    <col min="13" max="13" width="12.5703125" style="3" customWidth="1"/>
    <col min="14" max="16384" width="10.42578125" style="2"/>
  </cols>
  <sheetData>
    <row r="1" spans="1:13" s="8" customFormat="1" ht="21.75" customHeight="1" x14ac:dyDescent="0.5">
      <c r="A1" s="1" t="str">
        <f>'T2-4'!A1</f>
        <v>บริษัท อาร์ แอนด์ บี ฟู้ด ซัพพลาย จำกัด (มหาชน)</v>
      </c>
      <c r="E1" s="36"/>
      <c r="G1" s="10"/>
      <c r="H1" s="19"/>
      <c r="I1" s="10"/>
      <c r="K1" s="10"/>
      <c r="L1" s="19"/>
      <c r="M1" s="10"/>
    </row>
    <row r="2" spans="1:13" s="8" customFormat="1" ht="21.75" customHeight="1" x14ac:dyDescent="0.5">
      <c r="A2" s="89" t="s">
        <v>117</v>
      </c>
      <c r="E2" s="36"/>
      <c r="G2" s="10"/>
      <c r="H2" s="19"/>
      <c r="I2" s="10"/>
      <c r="K2" s="10"/>
      <c r="L2" s="19"/>
      <c r="M2" s="10"/>
    </row>
    <row r="3" spans="1:13" s="8" customFormat="1" ht="21.75" customHeight="1" x14ac:dyDescent="0.5">
      <c r="A3" s="90" t="s">
        <v>175</v>
      </c>
      <c r="B3" s="91"/>
      <c r="C3" s="91"/>
      <c r="D3" s="91"/>
      <c r="E3" s="92"/>
      <c r="F3" s="91"/>
      <c r="G3" s="93"/>
      <c r="H3" s="94"/>
      <c r="I3" s="93"/>
      <c r="J3" s="91"/>
      <c r="K3" s="93"/>
      <c r="L3" s="94"/>
      <c r="M3" s="93"/>
    </row>
    <row r="4" spans="1:13" s="8" customFormat="1" ht="17.100000000000001" customHeight="1" x14ac:dyDescent="0.5">
      <c r="A4" s="95"/>
      <c r="E4" s="36"/>
      <c r="G4" s="10"/>
      <c r="H4" s="19"/>
      <c r="I4" s="10"/>
      <c r="K4" s="10"/>
      <c r="L4" s="19"/>
      <c r="M4" s="10"/>
    </row>
    <row r="5" spans="1:13" s="97" customFormat="1" ht="20.100000000000001" customHeight="1" x14ac:dyDescent="0.5">
      <c r="A5" s="96"/>
      <c r="E5" s="98"/>
      <c r="G5" s="285" t="s">
        <v>53</v>
      </c>
      <c r="H5" s="285"/>
      <c r="I5" s="285"/>
      <c r="J5" s="99"/>
      <c r="K5" s="285" t="s">
        <v>67</v>
      </c>
      <c r="L5" s="285"/>
      <c r="M5" s="285"/>
    </row>
    <row r="6" spans="1:13" s="97" customFormat="1" ht="20.100000000000001" customHeight="1" x14ac:dyDescent="0.5">
      <c r="A6" s="96"/>
      <c r="E6" s="98"/>
      <c r="G6" s="100" t="s">
        <v>54</v>
      </c>
      <c r="H6" s="101"/>
      <c r="I6" s="100" t="s">
        <v>54</v>
      </c>
      <c r="J6" s="39"/>
      <c r="K6" s="39" t="s">
        <v>54</v>
      </c>
      <c r="L6" s="39"/>
      <c r="M6" s="39" t="s">
        <v>54</v>
      </c>
    </row>
    <row r="7" spans="1:13" s="97" customFormat="1" ht="20.100000000000001" customHeight="1" x14ac:dyDescent="0.5">
      <c r="A7" s="96"/>
      <c r="E7" s="98"/>
      <c r="G7" s="39" t="s">
        <v>55</v>
      </c>
      <c r="H7" s="102"/>
      <c r="I7" s="39" t="s">
        <v>55</v>
      </c>
      <c r="J7" s="39"/>
      <c r="K7" s="39" t="s">
        <v>55</v>
      </c>
      <c r="L7" s="39"/>
      <c r="M7" s="39" t="s">
        <v>55</v>
      </c>
    </row>
    <row r="8" spans="1:13" s="103" customFormat="1" ht="20.100000000000001" customHeight="1" x14ac:dyDescent="0.5">
      <c r="E8" s="104"/>
      <c r="F8" s="41"/>
      <c r="G8" s="39" t="s">
        <v>173</v>
      </c>
      <c r="H8" s="40"/>
      <c r="I8" s="39" t="s">
        <v>144</v>
      </c>
      <c r="J8" s="41"/>
      <c r="K8" s="39" t="s">
        <v>173</v>
      </c>
      <c r="L8" s="40"/>
      <c r="M8" s="39" t="s">
        <v>144</v>
      </c>
    </row>
    <row r="9" spans="1:13" s="103" customFormat="1" ht="20.100000000000001" customHeight="1" x14ac:dyDescent="0.5">
      <c r="E9" s="33" t="s">
        <v>1</v>
      </c>
      <c r="F9" s="41"/>
      <c r="G9" s="105" t="s">
        <v>2</v>
      </c>
      <c r="H9" s="106"/>
      <c r="I9" s="105" t="s">
        <v>2</v>
      </c>
      <c r="J9" s="41"/>
      <c r="K9" s="105" t="s">
        <v>2</v>
      </c>
      <c r="L9" s="106"/>
      <c r="M9" s="105" t="s">
        <v>2</v>
      </c>
    </row>
    <row r="10" spans="1:13" s="103" customFormat="1" ht="6" customHeight="1" x14ac:dyDescent="0.5">
      <c r="A10" s="41"/>
      <c r="E10" s="107"/>
      <c r="G10" s="108"/>
      <c r="H10" s="109"/>
      <c r="I10" s="110"/>
      <c r="K10" s="108"/>
      <c r="L10" s="109"/>
      <c r="M10" s="110"/>
    </row>
    <row r="11" spans="1:13" s="103" customFormat="1" ht="20.100000000000001" customHeight="1" x14ac:dyDescent="0.5">
      <c r="A11" s="103" t="s">
        <v>103</v>
      </c>
      <c r="E11" s="107"/>
      <c r="G11" s="111">
        <v>984226371</v>
      </c>
      <c r="H11" s="109"/>
      <c r="I11" s="112">
        <v>844945682</v>
      </c>
      <c r="J11" s="109"/>
      <c r="K11" s="111">
        <v>727681444</v>
      </c>
      <c r="L11" s="109"/>
      <c r="M11" s="112">
        <v>630644016</v>
      </c>
    </row>
    <row r="12" spans="1:13" s="103" customFormat="1" ht="20.100000000000001" customHeight="1" x14ac:dyDescent="0.5">
      <c r="A12" s="103" t="s">
        <v>93</v>
      </c>
      <c r="E12" s="107"/>
      <c r="G12" s="114">
        <v>-614692785</v>
      </c>
      <c r="H12" s="115"/>
      <c r="I12" s="116">
        <v>-500165804</v>
      </c>
      <c r="J12" s="115"/>
      <c r="K12" s="114">
        <v>-507961423</v>
      </c>
      <c r="L12" s="115"/>
      <c r="M12" s="116">
        <v>-400348799</v>
      </c>
    </row>
    <row r="13" spans="1:13" s="103" customFormat="1" ht="6" customHeight="1" x14ac:dyDescent="0.5">
      <c r="E13" s="107"/>
      <c r="G13" s="111"/>
      <c r="H13" s="109"/>
      <c r="I13" s="112"/>
      <c r="J13" s="109"/>
      <c r="K13" s="111"/>
      <c r="L13" s="109"/>
      <c r="M13" s="112"/>
    </row>
    <row r="14" spans="1:13" s="103" customFormat="1" ht="20.100000000000001" customHeight="1" x14ac:dyDescent="0.5">
      <c r="A14" s="41" t="s">
        <v>26</v>
      </c>
      <c r="E14" s="107"/>
      <c r="G14" s="111">
        <f>G11+G12</f>
        <v>369533586</v>
      </c>
      <c r="H14" s="109"/>
      <c r="I14" s="112">
        <f>I11+I12</f>
        <v>344779878</v>
      </c>
      <c r="J14" s="109"/>
      <c r="K14" s="111">
        <f>K11+K12</f>
        <v>219720021</v>
      </c>
      <c r="L14" s="109"/>
      <c r="M14" s="112">
        <f>M11+M12</f>
        <v>230295217</v>
      </c>
    </row>
    <row r="15" spans="1:13" s="103" customFormat="1" ht="20.100000000000001" customHeight="1" x14ac:dyDescent="0.5">
      <c r="A15" s="103" t="s">
        <v>182</v>
      </c>
      <c r="E15" s="107"/>
      <c r="G15" s="111">
        <v>0</v>
      </c>
      <c r="H15" s="109"/>
      <c r="I15" s="112">
        <v>0</v>
      </c>
      <c r="J15" s="109"/>
      <c r="K15" s="111">
        <v>76999386</v>
      </c>
      <c r="L15" s="109"/>
      <c r="M15" s="112">
        <v>0</v>
      </c>
    </row>
    <row r="16" spans="1:13" s="103" customFormat="1" ht="20.100000000000001" customHeight="1" x14ac:dyDescent="0.5">
      <c r="A16" s="103" t="s">
        <v>183</v>
      </c>
      <c r="E16" s="107"/>
      <c r="G16" s="117">
        <v>12096450</v>
      </c>
      <c r="H16" s="115"/>
      <c r="I16" s="118">
        <v>-2203805</v>
      </c>
      <c r="J16" s="115"/>
      <c r="K16" s="117">
        <v>184183</v>
      </c>
      <c r="L16" s="115"/>
      <c r="M16" s="118">
        <v>5846605</v>
      </c>
    </row>
    <row r="17" spans="1:13" s="103" customFormat="1" ht="20.100000000000001" customHeight="1" x14ac:dyDescent="0.5">
      <c r="A17" s="103" t="s">
        <v>27</v>
      </c>
      <c r="E17" s="107"/>
      <c r="G17" s="117">
        <v>4234319</v>
      </c>
      <c r="H17" s="115"/>
      <c r="I17" s="118">
        <v>1398284</v>
      </c>
      <c r="J17" s="115"/>
      <c r="K17" s="117">
        <v>16406533</v>
      </c>
      <c r="L17" s="115"/>
      <c r="M17" s="118">
        <v>15875420</v>
      </c>
    </row>
    <row r="18" spans="1:13" s="103" customFormat="1" ht="20.100000000000001" customHeight="1" x14ac:dyDescent="0.5">
      <c r="A18" s="103" t="s">
        <v>28</v>
      </c>
      <c r="E18" s="107"/>
      <c r="G18" s="117">
        <v>-62077917</v>
      </c>
      <c r="H18" s="115"/>
      <c r="I18" s="118">
        <v>-54906508</v>
      </c>
      <c r="J18" s="115"/>
      <c r="K18" s="117">
        <v>-47467247</v>
      </c>
      <c r="L18" s="115"/>
      <c r="M18" s="118">
        <v>-43222793</v>
      </c>
    </row>
    <row r="19" spans="1:13" s="103" customFormat="1" ht="20.100000000000001" customHeight="1" x14ac:dyDescent="0.5">
      <c r="A19" s="103" t="s">
        <v>29</v>
      </c>
      <c r="E19" s="107"/>
      <c r="G19" s="117">
        <v>-122280452</v>
      </c>
      <c r="H19" s="115"/>
      <c r="I19" s="118">
        <v>-111161575</v>
      </c>
      <c r="J19" s="115"/>
      <c r="K19" s="117">
        <v>-81540166</v>
      </c>
      <c r="L19" s="115"/>
      <c r="M19" s="118">
        <v>-77838024</v>
      </c>
    </row>
    <row r="20" spans="1:13" s="103" customFormat="1" ht="20.100000000000001" customHeight="1" x14ac:dyDescent="0.5">
      <c r="A20" s="103" t="s">
        <v>207</v>
      </c>
      <c r="E20" s="107"/>
      <c r="G20" s="117">
        <v>1022412</v>
      </c>
      <c r="H20" s="115"/>
      <c r="I20" s="118">
        <v>-2267015</v>
      </c>
      <c r="J20" s="115"/>
      <c r="K20" s="117">
        <v>1094745</v>
      </c>
      <c r="L20" s="115"/>
      <c r="M20" s="118">
        <v>-1747266</v>
      </c>
    </row>
    <row r="21" spans="1:13" s="103" customFormat="1" ht="20.100000000000001" customHeight="1" x14ac:dyDescent="0.5">
      <c r="A21" s="103" t="s">
        <v>30</v>
      </c>
      <c r="E21" s="107"/>
      <c r="G21" s="119">
        <v>-2295131</v>
      </c>
      <c r="H21" s="109"/>
      <c r="I21" s="120">
        <v>-1734200</v>
      </c>
      <c r="J21" s="109"/>
      <c r="K21" s="119">
        <v>-2161031</v>
      </c>
      <c r="L21" s="109"/>
      <c r="M21" s="120">
        <v>-2190563</v>
      </c>
    </row>
    <row r="22" spans="1:13" s="103" customFormat="1" ht="6" customHeight="1" x14ac:dyDescent="0.5">
      <c r="A22" s="121"/>
      <c r="E22" s="107"/>
      <c r="G22" s="111"/>
      <c r="H22" s="109"/>
      <c r="I22" s="112"/>
      <c r="J22" s="109"/>
      <c r="K22" s="111"/>
      <c r="L22" s="109"/>
      <c r="M22" s="112"/>
    </row>
    <row r="23" spans="1:13" s="103" customFormat="1" ht="20.100000000000001" customHeight="1" x14ac:dyDescent="0.5">
      <c r="A23" s="41" t="s">
        <v>73</v>
      </c>
      <c r="E23" s="107"/>
      <c r="G23" s="108">
        <f>SUM(G14:G21)</f>
        <v>200233267</v>
      </c>
      <c r="H23" s="109"/>
      <c r="I23" s="110">
        <f>SUM(I14:I21)</f>
        <v>173905059</v>
      </c>
      <c r="J23" s="109"/>
      <c r="K23" s="108">
        <f>SUM(K14:K21)</f>
        <v>183236424</v>
      </c>
      <c r="L23" s="109"/>
      <c r="M23" s="110">
        <f>SUM(M14:M21)</f>
        <v>127018596</v>
      </c>
    </row>
    <row r="24" spans="1:13" s="103" customFormat="1" ht="20.100000000000001" customHeight="1" x14ac:dyDescent="0.5">
      <c r="A24" s="103" t="s">
        <v>31</v>
      </c>
      <c r="E24" s="98">
        <v>17</v>
      </c>
      <c r="G24" s="122">
        <v>-34516067</v>
      </c>
      <c r="H24" s="115"/>
      <c r="I24" s="123">
        <v>-35178896</v>
      </c>
      <c r="J24" s="115"/>
      <c r="K24" s="122">
        <v>-18833451</v>
      </c>
      <c r="L24" s="115"/>
      <c r="M24" s="123">
        <v>-22658030</v>
      </c>
    </row>
    <row r="25" spans="1:13" s="103" customFormat="1" ht="6" customHeight="1" x14ac:dyDescent="0.5">
      <c r="A25" s="41"/>
      <c r="E25" s="107"/>
      <c r="G25" s="111"/>
      <c r="H25" s="109"/>
      <c r="I25" s="112"/>
      <c r="J25" s="109"/>
      <c r="K25" s="111"/>
      <c r="L25" s="109"/>
      <c r="M25" s="112"/>
    </row>
    <row r="26" spans="1:13" ht="21" customHeight="1" x14ac:dyDescent="0.5">
      <c r="A26" s="13" t="s">
        <v>180</v>
      </c>
      <c r="G26" s="75">
        <f>SUM(G23:G24)</f>
        <v>165717200</v>
      </c>
      <c r="H26" s="19"/>
      <c r="I26" s="10">
        <f>SUM(I23:I24)</f>
        <v>138726163</v>
      </c>
      <c r="J26" s="19"/>
      <c r="K26" s="75">
        <f>SUM(K23:K24)</f>
        <v>164402973</v>
      </c>
      <c r="L26" s="8"/>
      <c r="M26" s="10">
        <f>SUM(M23:M24)</f>
        <v>104360566</v>
      </c>
    </row>
    <row r="27" spans="1:13" ht="17.45" customHeight="1" x14ac:dyDescent="0.5">
      <c r="A27" s="2" t="s">
        <v>208</v>
      </c>
      <c r="G27" s="75"/>
      <c r="H27" s="19"/>
      <c r="I27" s="10"/>
      <c r="J27" s="19"/>
      <c r="K27" s="75"/>
      <c r="L27" s="8"/>
      <c r="M27" s="10"/>
    </row>
    <row r="28" spans="1:13" ht="17.45" customHeight="1" x14ac:dyDescent="0.5">
      <c r="B28" s="2" t="s">
        <v>181</v>
      </c>
      <c r="E28" s="87">
        <v>7</v>
      </c>
      <c r="G28" s="68">
        <v>0</v>
      </c>
      <c r="H28" s="19"/>
      <c r="I28" s="6">
        <v>-62588049</v>
      </c>
      <c r="J28" s="19"/>
      <c r="K28" s="68">
        <v>0</v>
      </c>
      <c r="L28" s="8"/>
      <c r="M28" s="6">
        <v>0</v>
      </c>
    </row>
    <row r="29" spans="1:13" ht="6" customHeight="1" x14ac:dyDescent="0.5">
      <c r="A29" s="13"/>
      <c r="G29" s="75"/>
      <c r="H29" s="19"/>
      <c r="I29" s="10"/>
      <c r="J29" s="19"/>
      <c r="K29" s="75"/>
      <c r="L29" s="8"/>
      <c r="M29" s="10"/>
    </row>
    <row r="30" spans="1:13" ht="17.45" customHeight="1" thickBot="1" x14ac:dyDescent="0.55000000000000004">
      <c r="A30" s="13" t="s">
        <v>96</v>
      </c>
      <c r="G30" s="69">
        <f>SUM(G26:G28)</f>
        <v>165717200</v>
      </c>
      <c r="H30" s="19"/>
      <c r="I30" s="61">
        <f>SUM(I26:I28)</f>
        <v>76138114</v>
      </c>
      <c r="J30" s="19"/>
      <c r="K30" s="69">
        <f>SUM(K26:K28)</f>
        <v>164402973</v>
      </c>
      <c r="L30" s="8"/>
      <c r="M30" s="61">
        <f>SUM(M26:M28)</f>
        <v>104360566</v>
      </c>
    </row>
    <row r="31" spans="1:13" ht="17.45" customHeight="1" thickTop="1" x14ac:dyDescent="0.5">
      <c r="A31" s="13"/>
      <c r="G31" s="75"/>
      <c r="H31" s="19"/>
      <c r="I31" s="10"/>
      <c r="J31" s="19"/>
      <c r="K31" s="75"/>
      <c r="L31" s="8"/>
      <c r="M31" s="10"/>
    </row>
    <row r="32" spans="1:13" s="103" customFormat="1" ht="20.100000000000001" customHeight="1" x14ac:dyDescent="0.5">
      <c r="A32" s="41" t="s">
        <v>155</v>
      </c>
      <c r="E32" s="107"/>
      <c r="G32" s="124"/>
      <c r="H32" s="125"/>
      <c r="I32" s="125"/>
      <c r="J32" s="125"/>
      <c r="K32" s="124"/>
      <c r="L32" s="125"/>
      <c r="M32" s="125"/>
    </row>
    <row r="33" spans="1:13" s="103" customFormat="1" ht="20.100000000000001" customHeight="1" x14ac:dyDescent="0.5">
      <c r="A33" s="126" t="s">
        <v>154</v>
      </c>
      <c r="E33" s="107"/>
      <c r="G33" s="127"/>
      <c r="H33" s="113"/>
      <c r="J33" s="113"/>
      <c r="K33" s="127"/>
      <c r="L33" s="113"/>
    </row>
    <row r="34" spans="1:13" s="103" customFormat="1" ht="20.100000000000001" customHeight="1" x14ac:dyDescent="0.5">
      <c r="A34" s="126"/>
      <c r="B34" s="126" t="s">
        <v>168</v>
      </c>
      <c r="E34" s="107"/>
      <c r="G34" s="127"/>
      <c r="H34" s="113"/>
      <c r="J34" s="113"/>
      <c r="K34" s="127"/>
      <c r="L34" s="113"/>
    </row>
    <row r="35" spans="1:13" s="103" customFormat="1" ht="20.100000000000001" customHeight="1" x14ac:dyDescent="0.5">
      <c r="A35" s="126"/>
      <c r="B35" s="103" t="s">
        <v>167</v>
      </c>
      <c r="C35" s="126"/>
      <c r="E35" s="107"/>
      <c r="G35" s="114">
        <v>-16280407</v>
      </c>
      <c r="H35" s="118"/>
      <c r="I35" s="116">
        <v>-2673127</v>
      </c>
      <c r="J35" s="118"/>
      <c r="K35" s="114">
        <v>0</v>
      </c>
      <c r="L35" s="118"/>
      <c r="M35" s="116">
        <v>0</v>
      </c>
    </row>
    <row r="36" spans="1:13" s="103" customFormat="1" ht="20.100000000000001" customHeight="1" x14ac:dyDescent="0.5">
      <c r="A36" s="126"/>
      <c r="B36" s="103" t="s">
        <v>75</v>
      </c>
      <c r="E36" s="107"/>
      <c r="G36" s="127"/>
      <c r="H36" s="118"/>
      <c r="J36" s="118"/>
      <c r="K36" s="127"/>
      <c r="L36" s="118"/>
    </row>
    <row r="37" spans="1:13" s="103" customFormat="1" ht="20.100000000000001" customHeight="1" x14ac:dyDescent="0.5">
      <c r="A37" s="126"/>
      <c r="C37" s="103" t="s">
        <v>76</v>
      </c>
      <c r="E37" s="107"/>
      <c r="G37" s="128">
        <f>SUM(G35:G35)</f>
        <v>-16280407</v>
      </c>
      <c r="H37" s="118"/>
      <c r="I37" s="129">
        <f>SUM(I35:I35)</f>
        <v>-2673127</v>
      </c>
      <c r="J37" s="118"/>
      <c r="K37" s="128">
        <f>SUM(K35:K35)</f>
        <v>0</v>
      </c>
      <c r="L37" s="118"/>
      <c r="M37" s="129">
        <f>SUM(M35:M35)</f>
        <v>0</v>
      </c>
    </row>
    <row r="38" spans="1:13" s="103" customFormat="1" ht="6" customHeight="1" x14ac:dyDescent="0.5">
      <c r="E38" s="107"/>
      <c r="G38" s="108"/>
      <c r="H38" s="118"/>
      <c r="I38" s="110"/>
      <c r="J38" s="118"/>
      <c r="K38" s="108"/>
      <c r="L38" s="118"/>
      <c r="M38" s="110"/>
    </row>
    <row r="39" spans="1:13" s="103" customFormat="1" ht="20.100000000000001" customHeight="1" x14ac:dyDescent="0.5">
      <c r="A39" s="41" t="s">
        <v>132</v>
      </c>
      <c r="B39" s="41"/>
      <c r="C39" s="41"/>
      <c r="D39" s="41"/>
      <c r="E39" s="107"/>
      <c r="G39" s="128">
        <f>G37</f>
        <v>-16280407</v>
      </c>
      <c r="H39" s="118"/>
      <c r="I39" s="129">
        <f>I37</f>
        <v>-2673127</v>
      </c>
      <c r="J39" s="118"/>
      <c r="K39" s="128">
        <f>K37</f>
        <v>0</v>
      </c>
      <c r="L39" s="118"/>
      <c r="M39" s="129">
        <f>M37</f>
        <v>0</v>
      </c>
    </row>
    <row r="40" spans="1:13" s="103" customFormat="1" ht="6" customHeight="1" x14ac:dyDescent="0.5">
      <c r="A40" s="41"/>
      <c r="B40" s="41"/>
      <c r="C40" s="41"/>
      <c r="D40" s="41"/>
      <c r="E40" s="107"/>
      <c r="G40" s="130"/>
      <c r="H40" s="118"/>
      <c r="I40" s="131"/>
      <c r="J40" s="118"/>
      <c r="K40" s="130"/>
      <c r="L40" s="118"/>
      <c r="M40" s="131"/>
    </row>
    <row r="41" spans="1:13" s="103" customFormat="1" ht="19.5" customHeight="1" thickBot="1" x14ac:dyDescent="0.55000000000000004">
      <c r="A41" s="41" t="s">
        <v>81</v>
      </c>
      <c r="E41" s="107"/>
      <c r="G41" s="132">
        <f>SUM(G30,G37)</f>
        <v>149436793</v>
      </c>
      <c r="H41" s="109"/>
      <c r="I41" s="133">
        <f>SUM(I30,I37)</f>
        <v>73464987</v>
      </c>
      <c r="J41" s="109"/>
      <c r="K41" s="132">
        <f>SUM(K30,K37)</f>
        <v>164402973</v>
      </c>
      <c r="L41" s="109"/>
      <c r="M41" s="133">
        <f>SUM(M30,M37)</f>
        <v>104360566</v>
      </c>
    </row>
    <row r="42" spans="1:13" s="103" customFormat="1" ht="18.75" customHeight="1" thickTop="1" x14ac:dyDescent="0.5">
      <c r="A42" s="41"/>
      <c r="E42" s="107"/>
      <c r="G42" s="110"/>
      <c r="H42" s="109"/>
      <c r="I42" s="110"/>
      <c r="J42" s="109"/>
      <c r="K42" s="110"/>
      <c r="L42" s="109"/>
      <c r="M42" s="110"/>
    </row>
    <row r="43" spans="1:13" s="103" customFormat="1" ht="19.5" customHeight="1" x14ac:dyDescent="0.5">
      <c r="A43" s="41"/>
      <c r="E43" s="107"/>
      <c r="G43" s="110"/>
      <c r="H43" s="109"/>
      <c r="I43" s="110"/>
      <c r="J43" s="109"/>
      <c r="K43" s="110"/>
      <c r="L43" s="109"/>
      <c r="M43" s="110"/>
    </row>
    <row r="44" spans="1:13" s="103" customFormat="1" ht="19.5" customHeight="1" x14ac:dyDescent="0.5">
      <c r="A44" s="41"/>
      <c r="E44" s="107"/>
      <c r="G44" s="110"/>
      <c r="H44" s="109"/>
      <c r="I44" s="110"/>
      <c r="J44" s="109"/>
      <c r="K44" s="110"/>
      <c r="L44" s="109"/>
      <c r="M44" s="110"/>
    </row>
    <row r="45" spans="1:13" s="103" customFormat="1" ht="18.75" customHeight="1" x14ac:dyDescent="0.5">
      <c r="A45" s="41"/>
      <c r="E45" s="107"/>
      <c r="G45" s="110"/>
      <c r="H45" s="109"/>
      <c r="I45" s="110"/>
      <c r="J45" s="109"/>
      <c r="K45" s="110"/>
      <c r="L45" s="109"/>
      <c r="M45" s="110"/>
    </row>
    <row r="46" spans="1:13" ht="10.5" customHeight="1" x14ac:dyDescent="0.5">
      <c r="A46" s="13"/>
      <c r="G46" s="76"/>
      <c r="H46" s="76"/>
      <c r="I46" s="76"/>
      <c r="J46" s="76"/>
      <c r="K46" s="76"/>
      <c r="L46" s="76"/>
      <c r="M46" s="76"/>
    </row>
    <row r="47" spans="1:13" ht="22.15" customHeight="1" x14ac:dyDescent="0.5">
      <c r="A47" s="5" t="str">
        <f>'T2-4'!A132</f>
        <v>หมายเหตุประกอบข้อมูลทางการเงินเป็นส่วนหนึ่งของข้อมูลทางการเงินระหว่างกาลนี้</v>
      </c>
      <c r="B47" s="5"/>
      <c r="C47" s="5"/>
      <c r="D47" s="5"/>
      <c r="E47" s="35"/>
      <c r="F47" s="5"/>
      <c r="G47" s="6"/>
      <c r="H47" s="134"/>
      <c r="I47" s="6"/>
      <c r="J47" s="134"/>
      <c r="K47" s="6"/>
      <c r="L47" s="5"/>
      <c r="M47" s="6"/>
    </row>
    <row r="48" spans="1:13" ht="21" customHeight="1" x14ac:dyDescent="0.5">
      <c r="A48" s="1" t="str">
        <f>A1</f>
        <v>บริษัท อาร์ แอนด์ บี ฟู้ด ซัพพลาย จำกัด (มหาชน)</v>
      </c>
      <c r="B48" s="8"/>
      <c r="C48" s="8"/>
      <c r="D48" s="8"/>
      <c r="E48" s="36"/>
      <c r="F48" s="8"/>
      <c r="G48" s="10"/>
      <c r="H48" s="19"/>
      <c r="I48" s="10"/>
      <c r="J48" s="8"/>
      <c r="K48" s="10"/>
      <c r="L48" s="19"/>
      <c r="M48" s="10"/>
    </row>
    <row r="49" spans="1:13" ht="21" customHeight="1" x14ac:dyDescent="0.5">
      <c r="A49" s="89" t="s">
        <v>201</v>
      </c>
      <c r="B49" s="8"/>
      <c r="C49" s="8"/>
      <c r="D49" s="8"/>
      <c r="E49" s="36"/>
      <c r="F49" s="8"/>
      <c r="G49" s="10"/>
      <c r="H49" s="19"/>
      <c r="I49" s="10"/>
      <c r="J49" s="8"/>
      <c r="K49" s="10"/>
      <c r="L49" s="19"/>
      <c r="M49" s="10"/>
    </row>
    <row r="50" spans="1:13" ht="21" customHeight="1" x14ac:dyDescent="0.5">
      <c r="A50" s="90" t="str">
        <f>+A3</f>
        <v>สำหรับงวดสามเดือนสิ้นสุดวันที่ 31 มีนาคม พ.ศ. 2565</v>
      </c>
      <c r="B50" s="91"/>
      <c r="C50" s="91"/>
      <c r="D50" s="91"/>
      <c r="E50" s="92"/>
      <c r="F50" s="91"/>
      <c r="G50" s="93"/>
      <c r="H50" s="94"/>
      <c r="I50" s="93"/>
      <c r="J50" s="91"/>
      <c r="K50" s="93"/>
      <c r="L50" s="94"/>
      <c r="M50" s="93"/>
    </row>
    <row r="51" spans="1:13" ht="21" customHeight="1" x14ac:dyDescent="0.5">
      <c r="A51" s="13"/>
      <c r="G51" s="10"/>
      <c r="H51" s="76"/>
      <c r="I51" s="10"/>
      <c r="J51" s="76"/>
      <c r="K51" s="10"/>
      <c r="L51" s="8"/>
      <c r="M51" s="10"/>
    </row>
    <row r="52" spans="1:13" s="103" customFormat="1" ht="20.100000000000001" customHeight="1" x14ac:dyDescent="0.5">
      <c r="A52" s="41"/>
      <c r="E52" s="98"/>
      <c r="F52" s="97"/>
      <c r="G52" s="285" t="s">
        <v>53</v>
      </c>
      <c r="H52" s="285"/>
      <c r="I52" s="285"/>
      <c r="J52" s="99"/>
      <c r="K52" s="285" t="s">
        <v>67</v>
      </c>
      <c r="L52" s="285"/>
      <c r="M52" s="285"/>
    </row>
    <row r="53" spans="1:13" s="103" customFormat="1" ht="20.100000000000001" customHeight="1" x14ac:dyDescent="0.5">
      <c r="A53" s="41"/>
      <c r="E53" s="98"/>
      <c r="F53" s="97"/>
      <c r="G53" s="100" t="s">
        <v>54</v>
      </c>
      <c r="H53" s="101"/>
      <c r="I53" s="100" t="s">
        <v>54</v>
      </c>
      <c r="J53" s="39"/>
      <c r="K53" s="39" t="s">
        <v>54</v>
      </c>
      <c r="L53" s="39"/>
      <c r="M53" s="39" t="s">
        <v>54</v>
      </c>
    </row>
    <row r="54" spans="1:13" s="103" customFormat="1" ht="20.100000000000001" customHeight="1" x14ac:dyDescent="0.5">
      <c r="A54" s="41"/>
      <c r="E54" s="98"/>
      <c r="F54" s="97"/>
      <c r="G54" s="39" t="s">
        <v>55</v>
      </c>
      <c r="H54" s="102"/>
      <c r="I54" s="39" t="s">
        <v>55</v>
      </c>
      <c r="J54" s="39"/>
      <c r="K54" s="39" t="s">
        <v>55</v>
      </c>
      <c r="L54" s="39"/>
      <c r="M54" s="39" t="s">
        <v>55</v>
      </c>
    </row>
    <row r="55" spans="1:13" s="103" customFormat="1" ht="20.100000000000001" customHeight="1" x14ac:dyDescent="0.5">
      <c r="A55" s="41"/>
      <c r="E55" s="104"/>
      <c r="F55" s="41"/>
      <c r="G55" s="39" t="s">
        <v>173</v>
      </c>
      <c r="H55" s="40"/>
      <c r="I55" s="39" t="s">
        <v>144</v>
      </c>
      <c r="J55" s="41"/>
      <c r="K55" s="39" t="s">
        <v>173</v>
      </c>
      <c r="L55" s="40"/>
      <c r="M55" s="39" t="s">
        <v>144</v>
      </c>
    </row>
    <row r="56" spans="1:13" s="103" customFormat="1" ht="20.100000000000001" customHeight="1" x14ac:dyDescent="0.5">
      <c r="E56" s="104"/>
      <c r="F56" s="41"/>
      <c r="G56" s="105" t="s">
        <v>2</v>
      </c>
      <c r="H56" s="106"/>
      <c r="I56" s="105" t="s">
        <v>2</v>
      </c>
      <c r="J56" s="41"/>
      <c r="K56" s="105" t="s">
        <v>2</v>
      </c>
      <c r="L56" s="106"/>
      <c r="M56" s="105" t="s">
        <v>2</v>
      </c>
    </row>
    <row r="57" spans="1:13" s="103" customFormat="1" ht="8.1" customHeight="1" x14ac:dyDescent="0.5">
      <c r="E57" s="135"/>
      <c r="F57" s="41"/>
      <c r="G57" s="136"/>
      <c r="H57" s="106"/>
      <c r="I57" s="137"/>
      <c r="J57" s="41"/>
      <c r="K57" s="136"/>
      <c r="L57" s="106"/>
      <c r="M57" s="137"/>
    </row>
    <row r="58" spans="1:13" s="103" customFormat="1" ht="20.100000000000001" customHeight="1" x14ac:dyDescent="0.5">
      <c r="A58" s="138" t="s">
        <v>156</v>
      </c>
      <c r="B58" s="97"/>
      <c r="C58" s="97"/>
      <c r="D58" s="97"/>
      <c r="E58" s="107"/>
      <c r="G58" s="127"/>
      <c r="H58" s="118"/>
      <c r="J58" s="118"/>
      <c r="K58" s="127"/>
      <c r="L58" s="97"/>
    </row>
    <row r="59" spans="1:13" s="103" customFormat="1" ht="20.100000000000001" customHeight="1" x14ac:dyDescent="0.5">
      <c r="B59" s="103" t="s">
        <v>77</v>
      </c>
      <c r="E59" s="107"/>
      <c r="G59" s="108">
        <f>G30-G60</f>
        <v>162865306</v>
      </c>
      <c r="H59" s="118"/>
      <c r="I59" s="110">
        <f>I30-I60</f>
        <v>75020861</v>
      </c>
      <c r="J59" s="118"/>
      <c r="K59" s="108">
        <f>K30-K60</f>
        <v>164402973</v>
      </c>
      <c r="L59" s="118"/>
      <c r="M59" s="110">
        <f>M30-M60</f>
        <v>104360566</v>
      </c>
    </row>
    <row r="60" spans="1:13" s="103" customFormat="1" ht="20.100000000000001" customHeight="1" x14ac:dyDescent="0.5">
      <c r="B60" s="103" t="s">
        <v>78</v>
      </c>
      <c r="E60" s="107"/>
      <c r="G60" s="114">
        <v>2851894</v>
      </c>
      <c r="H60" s="118"/>
      <c r="I60" s="116">
        <v>1117253</v>
      </c>
      <c r="J60" s="118"/>
      <c r="K60" s="114">
        <v>0</v>
      </c>
      <c r="L60" s="118"/>
      <c r="M60" s="116">
        <v>0</v>
      </c>
    </row>
    <row r="61" spans="1:13" s="103" customFormat="1" ht="8.1" customHeight="1" x14ac:dyDescent="0.5">
      <c r="A61" s="138"/>
      <c r="B61" s="97"/>
      <c r="C61" s="97"/>
      <c r="D61" s="97"/>
      <c r="E61" s="107"/>
      <c r="G61" s="130"/>
      <c r="H61" s="118"/>
      <c r="I61" s="131"/>
      <c r="J61" s="118"/>
      <c r="K61" s="130"/>
      <c r="L61" s="118"/>
      <c r="M61" s="131"/>
    </row>
    <row r="62" spans="1:13" s="103" customFormat="1" ht="20.100000000000001" customHeight="1" thickBot="1" x14ac:dyDescent="0.55000000000000004">
      <c r="A62" s="138"/>
      <c r="B62" s="97"/>
      <c r="C62" s="97"/>
      <c r="D62" s="97"/>
      <c r="E62" s="107"/>
      <c r="G62" s="139">
        <f>SUM(G59:G60)</f>
        <v>165717200</v>
      </c>
      <c r="H62" s="118"/>
      <c r="I62" s="140">
        <f>SUM(I59:I60)</f>
        <v>76138114</v>
      </c>
      <c r="J62" s="118"/>
      <c r="K62" s="139">
        <f>SUM(K59:K60)</f>
        <v>164402973</v>
      </c>
      <c r="L62" s="118"/>
      <c r="M62" s="140">
        <f>SUM(M59:M60)</f>
        <v>104360566</v>
      </c>
    </row>
    <row r="63" spans="1:13" s="103" customFormat="1" ht="20.100000000000001" customHeight="1" thickTop="1" x14ac:dyDescent="0.5">
      <c r="A63" s="138"/>
      <c r="B63" s="97"/>
      <c r="C63" s="97"/>
      <c r="D63" s="97"/>
      <c r="E63" s="107"/>
      <c r="G63" s="130"/>
      <c r="H63" s="118"/>
      <c r="I63" s="131"/>
      <c r="J63" s="118"/>
      <c r="K63" s="130"/>
      <c r="L63" s="118"/>
      <c r="M63" s="131"/>
    </row>
    <row r="64" spans="1:13" s="103" customFormat="1" ht="20.100000000000001" customHeight="1" x14ac:dyDescent="0.5">
      <c r="A64" s="138" t="s">
        <v>157</v>
      </c>
      <c r="B64" s="97"/>
      <c r="C64" s="97"/>
      <c r="D64" s="97"/>
      <c r="E64" s="107"/>
      <c r="G64" s="130"/>
      <c r="H64" s="118"/>
      <c r="I64" s="131"/>
      <c r="J64" s="118"/>
      <c r="K64" s="130"/>
      <c r="L64" s="118"/>
      <c r="M64" s="131"/>
    </row>
    <row r="65" spans="1:13" s="103" customFormat="1" ht="20.100000000000001" customHeight="1" x14ac:dyDescent="0.5">
      <c r="B65" s="103" t="s">
        <v>77</v>
      </c>
      <c r="E65" s="107"/>
      <c r="G65" s="108"/>
      <c r="H65" s="118"/>
      <c r="I65" s="110"/>
      <c r="J65" s="118"/>
      <c r="K65" s="108"/>
      <c r="L65" s="118"/>
      <c r="M65" s="110"/>
    </row>
    <row r="66" spans="1:13" s="103" customFormat="1" ht="20.100000000000001" customHeight="1" x14ac:dyDescent="0.5">
      <c r="C66" s="103" t="s">
        <v>185</v>
      </c>
      <c r="E66" s="107"/>
      <c r="G66" s="108">
        <f>G41-G67-G68</f>
        <v>147125476</v>
      </c>
      <c r="H66" s="118"/>
      <c r="I66" s="110">
        <f>I41-I67-I68</f>
        <v>134915908</v>
      </c>
      <c r="J66" s="118"/>
      <c r="K66" s="108">
        <f>K41-K67-K68</f>
        <v>164402973</v>
      </c>
      <c r="L66" s="118"/>
      <c r="M66" s="110">
        <f>M41-M67-M68</f>
        <v>104360566</v>
      </c>
    </row>
    <row r="67" spans="1:13" s="103" customFormat="1" ht="20.100000000000001" customHeight="1" x14ac:dyDescent="0.5">
      <c r="C67" s="103" t="s">
        <v>186</v>
      </c>
      <c r="E67" s="107"/>
      <c r="G67" s="108">
        <f>G28</f>
        <v>0</v>
      </c>
      <c r="H67" s="118"/>
      <c r="I67" s="110">
        <f>I28</f>
        <v>-62588049</v>
      </c>
      <c r="J67" s="118"/>
      <c r="K67" s="108">
        <f>K28</f>
        <v>0</v>
      </c>
      <c r="L67" s="118"/>
      <c r="M67" s="110">
        <f>M28</f>
        <v>0</v>
      </c>
    </row>
    <row r="68" spans="1:13" s="103" customFormat="1" ht="20.100000000000001" customHeight="1" x14ac:dyDescent="0.5">
      <c r="B68" s="103" t="s">
        <v>78</v>
      </c>
      <c r="E68" s="107"/>
      <c r="G68" s="114">
        <f>G60-540577</f>
        <v>2311317</v>
      </c>
      <c r="H68" s="118"/>
      <c r="I68" s="116">
        <v>1137128</v>
      </c>
      <c r="J68" s="118"/>
      <c r="K68" s="114">
        <v>0</v>
      </c>
      <c r="L68" s="118"/>
      <c r="M68" s="129">
        <v>0</v>
      </c>
    </row>
    <row r="69" spans="1:13" s="103" customFormat="1" ht="8.1" customHeight="1" x14ac:dyDescent="0.5">
      <c r="A69" s="138"/>
      <c r="B69" s="97"/>
      <c r="C69" s="97"/>
      <c r="D69" s="97"/>
      <c r="E69" s="107"/>
      <c r="G69" s="130"/>
      <c r="H69" s="118"/>
      <c r="I69" s="131"/>
      <c r="J69" s="118"/>
      <c r="K69" s="130"/>
      <c r="L69" s="118"/>
      <c r="M69" s="131"/>
    </row>
    <row r="70" spans="1:13" s="103" customFormat="1" ht="20.100000000000001" customHeight="1" thickBot="1" x14ac:dyDescent="0.55000000000000004">
      <c r="E70" s="107"/>
      <c r="G70" s="139">
        <f>SUM(G65:G69)</f>
        <v>149436793</v>
      </c>
      <c r="H70" s="118"/>
      <c r="I70" s="140">
        <f>SUM(I65:I69)</f>
        <v>73464987</v>
      </c>
      <c r="J70" s="118"/>
      <c r="K70" s="139">
        <f>SUM(K65:K69)</f>
        <v>164402973</v>
      </c>
      <c r="L70" s="118"/>
      <c r="M70" s="140">
        <f>SUM(M65:M69)</f>
        <v>104360566</v>
      </c>
    </row>
    <row r="71" spans="1:13" s="103" customFormat="1" ht="20.100000000000001" customHeight="1" thickTop="1" x14ac:dyDescent="0.5">
      <c r="E71" s="107"/>
      <c r="G71" s="117"/>
      <c r="H71" s="118"/>
      <c r="I71" s="118"/>
      <c r="J71" s="118"/>
      <c r="K71" s="117"/>
      <c r="L71" s="118"/>
      <c r="M71" s="118"/>
    </row>
    <row r="72" spans="1:13" s="103" customFormat="1" ht="20.100000000000001" customHeight="1" x14ac:dyDescent="0.5">
      <c r="A72" s="138"/>
      <c r="B72" s="97"/>
      <c r="C72" s="97"/>
      <c r="D72" s="97"/>
      <c r="E72" s="107"/>
      <c r="G72" s="130"/>
      <c r="H72" s="118"/>
      <c r="I72" s="131"/>
      <c r="J72" s="118"/>
      <c r="K72" s="130"/>
      <c r="L72" s="118"/>
      <c r="M72" s="131"/>
    </row>
    <row r="73" spans="1:13" ht="18.75" x14ac:dyDescent="0.5">
      <c r="A73" s="13" t="s">
        <v>187</v>
      </c>
      <c r="G73" s="71"/>
      <c r="H73" s="76"/>
      <c r="I73" s="63"/>
      <c r="J73" s="76"/>
      <c r="K73" s="71"/>
      <c r="L73" s="8"/>
      <c r="M73" s="63"/>
    </row>
    <row r="74" spans="1:13" ht="21" customHeight="1" x14ac:dyDescent="0.5">
      <c r="A74" s="13"/>
      <c r="B74" s="13" t="s">
        <v>188</v>
      </c>
      <c r="E74" s="36"/>
      <c r="F74" s="8"/>
      <c r="G74" s="71"/>
      <c r="H74" s="76"/>
      <c r="I74" s="63"/>
      <c r="J74" s="76"/>
      <c r="K74" s="71"/>
      <c r="L74" s="8"/>
      <c r="M74" s="63"/>
    </row>
    <row r="75" spans="1:13" ht="21" customHeight="1" x14ac:dyDescent="0.5">
      <c r="A75" s="2" t="s">
        <v>189</v>
      </c>
      <c r="E75" s="36"/>
      <c r="F75" s="8"/>
      <c r="G75" s="77"/>
      <c r="H75" s="78"/>
      <c r="I75" s="79"/>
      <c r="J75" s="78"/>
      <c r="K75" s="77"/>
      <c r="L75" s="78"/>
      <c r="M75" s="79"/>
    </row>
    <row r="76" spans="1:13" ht="21" customHeight="1" x14ac:dyDescent="0.5">
      <c r="B76" s="2" t="s">
        <v>190</v>
      </c>
      <c r="E76" s="36"/>
      <c r="F76" s="8"/>
      <c r="G76" s="80">
        <f>ROUND((G26-G60)/2000000000,2)</f>
        <v>0.08</v>
      </c>
      <c r="H76" s="81"/>
      <c r="I76" s="82">
        <f>ROUND((I26-I60)/2000000000,2)</f>
        <v>7.0000000000000007E-2</v>
      </c>
      <c r="J76" s="81"/>
      <c r="K76" s="80">
        <f>ROUND((K26-K60)/2000000000,2)</f>
        <v>0.08</v>
      </c>
      <c r="L76" s="81"/>
      <c r="M76" s="82">
        <f>ROUND((M26-M60)/2000000000,2)</f>
        <v>0.05</v>
      </c>
    </row>
    <row r="77" spans="1:13" ht="21" customHeight="1" x14ac:dyDescent="0.5">
      <c r="B77" s="2" t="s">
        <v>191</v>
      </c>
      <c r="E77" s="36"/>
      <c r="F77" s="8"/>
      <c r="G77" s="83">
        <f>ROUND(G28/2000000000,2)</f>
        <v>0</v>
      </c>
      <c r="H77" s="81"/>
      <c r="I77" s="84">
        <f>ROUND(I28/2000000000,2)</f>
        <v>-0.03</v>
      </c>
      <c r="J77" s="81"/>
      <c r="K77" s="83">
        <f>ROUND(K28/2000000000,2)</f>
        <v>0</v>
      </c>
      <c r="L77" s="81"/>
      <c r="M77" s="84">
        <f>ROUND(M28/2000000000,2)</f>
        <v>0</v>
      </c>
    </row>
    <row r="78" spans="1:13" ht="8.1" customHeight="1" x14ac:dyDescent="0.5">
      <c r="A78" s="13"/>
      <c r="E78" s="36"/>
      <c r="F78" s="8"/>
      <c r="G78" s="80"/>
      <c r="H78" s="81"/>
      <c r="I78" s="82"/>
      <c r="J78" s="81"/>
      <c r="K78" s="80"/>
      <c r="L78" s="81"/>
      <c r="M78" s="82"/>
    </row>
    <row r="79" spans="1:13" ht="21" customHeight="1" thickBot="1" x14ac:dyDescent="0.55000000000000004">
      <c r="B79" s="2" t="s">
        <v>192</v>
      </c>
      <c r="E79" s="36"/>
      <c r="F79" s="8"/>
      <c r="G79" s="85">
        <f>SUM(G76:G77)</f>
        <v>0.08</v>
      </c>
      <c r="H79" s="81"/>
      <c r="I79" s="86">
        <f>SUM(I76:I77)</f>
        <v>4.0000000000000008E-2</v>
      </c>
      <c r="J79" s="81"/>
      <c r="K79" s="85">
        <f>K59/2000000000</f>
        <v>8.2201486500000004E-2</v>
      </c>
      <c r="L79" s="81"/>
      <c r="M79" s="86">
        <f>M59/2000000000</f>
        <v>5.2180283000000001E-2</v>
      </c>
    </row>
    <row r="80" spans="1:13" s="103" customFormat="1" ht="20.100000000000001" customHeight="1" thickTop="1" x14ac:dyDescent="0.5">
      <c r="A80" s="97"/>
      <c r="B80" s="97"/>
      <c r="C80" s="97"/>
      <c r="D80" s="97"/>
      <c r="E80" s="97"/>
      <c r="F80" s="97"/>
      <c r="G80" s="141"/>
      <c r="H80" s="142"/>
      <c r="I80" s="141"/>
      <c r="J80" s="142"/>
      <c r="K80" s="141"/>
      <c r="L80" s="142"/>
      <c r="M80" s="141"/>
    </row>
    <row r="81" spans="1:13" s="103" customFormat="1" ht="20.100000000000001" customHeight="1" x14ac:dyDescent="0.5">
      <c r="A81" s="97"/>
      <c r="B81" s="97"/>
      <c r="C81" s="97"/>
      <c r="D81" s="97"/>
      <c r="E81" s="97"/>
      <c r="F81" s="97"/>
      <c r="G81" s="141"/>
      <c r="H81" s="142"/>
      <c r="I81" s="141"/>
      <c r="J81" s="142"/>
      <c r="K81" s="141"/>
      <c r="L81" s="142"/>
      <c r="M81" s="141"/>
    </row>
    <row r="82" spans="1:13" s="103" customFormat="1" ht="20.100000000000001" customHeight="1" x14ac:dyDescent="0.5">
      <c r="A82" s="97"/>
      <c r="B82" s="97"/>
      <c r="C82" s="97"/>
      <c r="D82" s="97"/>
      <c r="E82" s="97"/>
      <c r="F82" s="97"/>
      <c r="G82" s="141"/>
      <c r="H82" s="142"/>
      <c r="I82" s="141"/>
      <c r="J82" s="142"/>
      <c r="K82" s="141"/>
      <c r="L82" s="142"/>
      <c r="M82" s="141"/>
    </row>
    <row r="83" spans="1:13" s="103" customFormat="1" ht="20.100000000000001" customHeight="1" x14ac:dyDescent="0.5">
      <c r="A83" s="97"/>
      <c r="B83" s="97"/>
      <c r="C83" s="97"/>
      <c r="D83" s="97"/>
      <c r="E83" s="97"/>
      <c r="F83" s="97"/>
      <c r="G83" s="141"/>
      <c r="H83" s="142"/>
      <c r="I83" s="141"/>
      <c r="J83" s="142"/>
      <c r="K83" s="141"/>
      <c r="L83" s="142"/>
      <c r="M83" s="141"/>
    </row>
    <row r="84" spans="1:13" ht="20.100000000000001" customHeight="1" x14ac:dyDescent="0.5">
      <c r="A84" s="8"/>
      <c r="B84" s="8"/>
      <c r="C84" s="8"/>
      <c r="D84" s="8"/>
      <c r="E84" s="8"/>
      <c r="F84" s="8"/>
      <c r="G84" s="143"/>
      <c r="H84" s="81"/>
      <c r="I84" s="143"/>
      <c r="J84" s="81"/>
      <c r="K84" s="143"/>
      <c r="L84" s="81"/>
      <c r="M84" s="143"/>
    </row>
    <row r="85" spans="1:13" ht="20.100000000000001" customHeight="1" x14ac:dyDescent="0.5">
      <c r="A85" s="8"/>
      <c r="B85" s="8"/>
      <c r="C85" s="8"/>
      <c r="D85" s="8"/>
      <c r="E85" s="8"/>
      <c r="F85" s="8"/>
      <c r="G85" s="143"/>
      <c r="H85" s="81"/>
      <c r="I85" s="143"/>
      <c r="J85" s="81"/>
      <c r="K85" s="143"/>
      <c r="L85" s="81"/>
      <c r="M85" s="143"/>
    </row>
    <row r="86" spans="1:13" ht="20.100000000000001" customHeight="1" x14ac:dyDescent="0.5">
      <c r="A86" s="8"/>
      <c r="B86" s="8"/>
      <c r="C86" s="8"/>
      <c r="D86" s="8"/>
      <c r="E86" s="8"/>
      <c r="F86" s="8"/>
      <c r="G86" s="143"/>
      <c r="H86" s="81"/>
      <c r="I86" s="143"/>
      <c r="J86" s="81"/>
      <c r="K86" s="143"/>
      <c r="L86" s="81"/>
      <c r="M86" s="143"/>
    </row>
    <row r="87" spans="1:13" ht="20.100000000000001" customHeight="1" x14ac:dyDescent="0.5">
      <c r="A87" s="8"/>
      <c r="B87" s="8"/>
      <c r="C87" s="8"/>
      <c r="D87" s="8"/>
      <c r="E87" s="8"/>
      <c r="F87" s="8"/>
      <c r="G87" s="143"/>
      <c r="H87" s="81"/>
      <c r="I87" s="143"/>
      <c r="J87" s="81"/>
      <c r="K87" s="143"/>
      <c r="L87" s="81"/>
      <c r="M87" s="143"/>
    </row>
    <row r="88" spans="1:13" ht="19.5" customHeight="1" x14ac:dyDescent="0.5">
      <c r="A88" s="8"/>
      <c r="B88" s="8"/>
      <c r="C88" s="8"/>
      <c r="D88" s="8"/>
      <c r="E88" s="8"/>
      <c r="F88" s="8"/>
      <c r="G88" s="143"/>
      <c r="H88" s="81"/>
      <c r="I88" s="143"/>
      <c r="J88" s="81"/>
      <c r="K88" s="143"/>
      <c r="L88" s="81"/>
      <c r="M88" s="143"/>
    </row>
    <row r="89" spans="1:13" ht="19.7" customHeight="1" x14ac:dyDescent="0.5">
      <c r="A89" s="8"/>
      <c r="B89" s="8"/>
      <c r="C89" s="8"/>
      <c r="D89" s="8"/>
      <c r="E89" s="8"/>
      <c r="F89" s="8"/>
      <c r="G89" s="143"/>
      <c r="H89" s="81"/>
      <c r="I89" s="143"/>
      <c r="J89" s="81"/>
      <c r="K89" s="143"/>
      <c r="L89" s="81"/>
      <c r="M89" s="143"/>
    </row>
    <row r="90" spans="1:13" ht="21.95" customHeight="1" x14ac:dyDescent="0.5">
      <c r="A90" s="62" t="str">
        <f>+A47</f>
        <v>หมายเหตุประกอบข้อมูลทางการเงินเป็นส่วนหนึ่งของข้อมูลทางการเงินระหว่างกาลนี้</v>
      </c>
      <c r="B90" s="91"/>
      <c r="C90" s="91"/>
      <c r="D90" s="91"/>
      <c r="E90" s="92"/>
      <c r="F90" s="91"/>
      <c r="G90" s="93"/>
      <c r="H90" s="94"/>
      <c r="I90" s="93"/>
      <c r="J90" s="91"/>
      <c r="K90" s="93"/>
      <c r="L90" s="94"/>
      <c r="M90" s="93"/>
    </row>
  </sheetData>
  <mergeCells count="4">
    <mergeCell ref="G5:I5"/>
    <mergeCell ref="K5:M5"/>
    <mergeCell ref="G52:I52"/>
    <mergeCell ref="K52:M52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CCC"/>
  </sheetPr>
  <dimension ref="A1:W39"/>
  <sheetViews>
    <sheetView topLeftCell="E22" zoomScale="115" zoomScaleNormal="115" zoomScaleSheetLayoutView="80" workbookViewId="0">
      <selection activeCell="Z11" sqref="Z11"/>
    </sheetView>
  </sheetViews>
  <sheetFormatPr defaultColWidth="10.42578125" defaultRowHeight="21.6" customHeight="1" x14ac:dyDescent="0.5"/>
  <cols>
    <col min="1" max="1" width="1.5703125" style="2" customWidth="1"/>
    <col min="2" max="3" width="1.7109375" style="2" customWidth="1"/>
    <col min="4" max="4" width="30.28515625" style="2" customWidth="1"/>
    <col min="5" max="5" width="7.28515625" style="280" customWidth="1"/>
    <col min="6" max="6" width="1" style="2" customWidth="1"/>
    <col min="7" max="7" width="10.28515625" style="63" customWidth="1"/>
    <col min="8" max="8" width="0.7109375" style="2" customWidth="1"/>
    <col min="9" max="9" width="9.7109375" style="2" customWidth="1"/>
    <col min="10" max="10" width="0.5703125" style="2" customWidth="1"/>
    <col min="11" max="11" width="13.7109375" style="144" customWidth="1"/>
    <col min="12" max="12" width="0.7109375" style="144" customWidth="1"/>
    <col min="13" max="13" width="9.28515625" style="144" customWidth="1"/>
    <col min="14" max="14" width="0.7109375" style="144" customWidth="1"/>
    <col min="15" max="15" width="10" style="144" customWidth="1"/>
    <col min="16" max="16" width="0.7109375" style="144" customWidth="1"/>
    <col min="17" max="17" width="15.7109375" style="144" customWidth="1"/>
    <col min="18" max="18" width="0.7109375" style="144" customWidth="1"/>
    <col min="19" max="19" width="11.7109375" style="144" customWidth="1"/>
    <col min="20" max="20" width="0.7109375" style="144" customWidth="1"/>
    <col min="21" max="21" width="11.28515625" style="2" customWidth="1"/>
    <col min="22" max="22" width="0.7109375" style="2" customWidth="1"/>
    <col min="23" max="23" width="9.7109375" style="145" customWidth="1"/>
    <col min="24" max="16384" width="10.42578125" style="2"/>
  </cols>
  <sheetData>
    <row r="1" spans="1:23" ht="21.6" customHeight="1" x14ac:dyDescent="0.5">
      <c r="A1" s="13" t="str">
        <f>'T2-4'!A1</f>
        <v>บริษัท อาร์ แอนด์ บี ฟู้ด ซัพพลาย จำกัด (มหาชน)</v>
      </c>
      <c r="B1" s="1"/>
      <c r="C1" s="1"/>
      <c r="D1" s="1"/>
      <c r="E1" s="281"/>
      <c r="F1" s="1"/>
    </row>
    <row r="2" spans="1:23" ht="21.6" customHeight="1" x14ac:dyDescent="0.5">
      <c r="A2" s="13" t="s">
        <v>118</v>
      </c>
      <c r="B2" s="13"/>
      <c r="C2" s="13"/>
      <c r="D2" s="13"/>
      <c r="E2" s="32"/>
      <c r="F2" s="13"/>
    </row>
    <row r="3" spans="1:23" s="8" customFormat="1" ht="21.6" customHeight="1" x14ac:dyDescent="0.5">
      <c r="A3" s="146" t="str">
        <f>'T5-6'!A3</f>
        <v>สำหรับงวดสามเดือนสิ้นสุดวันที่ 31 มีนาคม พ.ศ. 2565</v>
      </c>
      <c r="B3" s="146"/>
      <c r="C3" s="146"/>
      <c r="D3" s="146"/>
      <c r="E3" s="33"/>
      <c r="F3" s="146"/>
      <c r="G3" s="134"/>
      <c r="H3" s="5"/>
      <c r="I3" s="5"/>
      <c r="J3" s="5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5"/>
      <c r="V3" s="5"/>
      <c r="W3" s="148"/>
    </row>
    <row r="4" spans="1:23" ht="15.75" customHeight="1" x14ac:dyDescent="0.5"/>
    <row r="5" spans="1:23" s="149" customFormat="1" ht="20.100000000000001" customHeight="1" x14ac:dyDescent="0.5">
      <c r="E5" s="259"/>
      <c r="G5" s="286" t="s">
        <v>98</v>
      </c>
      <c r="H5" s="286"/>
      <c r="I5" s="287"/>
      <c r="J5" s="287"/>
      <c r="K5" s="287"/>
      <c r="L5" s="287"/>
      <c r="M5" s="287"/>
      <c r="N5" s="287"/>
      <c r="O5" s="286"/>
      <c r="P5" s="286"/>
      <c r="Q5" s="286"/>
      <c r="R5" s="287"/>
      <c r="S5" s="287"/>
      <c r="T5" s="287"/>
      <c r="U5" s="287"/>
      <c r="V5" s="287"/>
      <c r="W5" s="286"/>
    </row>
    <row r="6" spans="1:23" s="149" customFormat="1" ht="20.100000000000001" customHeight="1" x14ac:dyDescent="0.5">
      <c r="E6" s="259"/>
      <c r="G6" s="288" t="s">
        <v>158</v>
      </c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150"/>
      <c r="U6" s="150"/>
      <c r="V6" s="150"/>
      <c r="W6" s="150"/>
    </row>
    <row r="7" spans="1:23" s="149" customFormat="1" ht="20.100000000000001" customHeight="1" x14ac:dyDescent="0.5">
      <c r="E7" s="259"/>
      <c r="G7" s="287" t="s">
        <v>160</v>
      </c>
      <c r="H7" s="287"/>
      <c r="I7" s="287"/>
      <c r="J7" s="151"/>
      <c r="K7" s="37"/>
      <c r="L7" s="151"/>
      <c r="M7" s="287" t="s">
        <v>85</v>
      </c>
      <c r="N7" s="287"/>
      <c r="O7" s="287"/>
      <c r="P7" s="151"/>
      <c r="Q7" s="88" t="s">
        <v>74</v>
      </c>
      <c r="R7" s="151"/>
      <c r="S7" s="38"/>
      <c r="T7" s="151"/>
      <c r="U7" s="152"/>
      <c r="V7" s="152"/>
      <c r="W7" s="152"/>
    </row>
    <row r="8" spans="1:23" s="149" customFormat="1" ht="20.100000000000001" customHeight="1" x14ac:dyDescent="0.5">
      <c r="E8" s="259"/>
      <c r="G8" s="151"/>
      <c r="H8" s="151"/>
      <c r="I8" s="151"/>
      <c r="J8" s="151"/>
      <c r="K8" s="37" t="s">
        <v>159</v>
      </c>
      <c r="L8" s="151"/>
      <c r="M8" s="37" t="s">
        <v>111</v>
      </c>
      <c r="N8" s="151"/>
      <c r="O8" s="151"/>
      <c r="P8" s="151"/>
      <c r="Q8" s="38" t="s">
        <v>99</v>
      </c>
      <c r="R8" s="151"/>
      <c r="S8" s="38" t="s">
        <v>61</v>
      </c>
      <c r="T8" s="151"/>
      <c r="U8" s="153"/>
      <c r="V8" s="152"/>
      <c r="W8" s="152"/>
    </row>
    <row r="9" spans="1:23" s="156" customFormat="1" ht="20.100000000000001" customHeight="1" x14ac:dyDescent="0.5">
      <c r="A9" s="154"/>
      <c r="B9" s="154"/>
      <c r="C9" s="154"/>
      <c r="D9" s="154"/>
      <c r="E9" s="158"/>
      <c r="F9" s="154"/>
      <c r="G9" s="38" t="s">
        <v>79</v>
      </c>
      <c r="H9" s="155"/>
      <c r="I9" s="155" t="s">
        <v>91</v>
      </c>
      <c r="J9" s="155"/>
      <c r="K9" s="38" t="s">
        <v>94</v>
      </c>
      <c r="L9" s="38"/>
      <c r="M9" s="38" t="s">
        <v>112</v>
      </c>
      <c r="N9" s="38"/>
      <c r="O9" s="38"/>
      <c r="P9" s="38"/>
      <c r="Q9" s="38" t="s">
        <v>100</v>
      </c>
      <c r="R9" s="38"/>
      <c r="S9" s="38" t="s">
        <v>62</v>
      </c>
      <c r="T9" s="38"/>
      <c r="U9" s="38" t="s">
        <v>63</v>
      </c>
      <c r="V9" s="155"/>
      <c r="W9" s="38" t="s">
        <v>65</v>
      </c>
    </row>
    <row r="10" spans="1:23" s="156" customFormat="1" ht="20.100000000000001" customHeight="1" x14ac:dyDescent="0.5">
      <c r="A10" s="154"/>
      <c r="B10" s="154"/>
      <c r="C10" s="154"/>
      <c r="D10" s="154"/>
      <c r="E10" s="158"/>
      <c r="F10" s="154"/>
      <c r="G10" s="38" t="s">
        <v>80</v>
      </c>
      <c r="H10" s="155"/>
      <c r="I10" s="155" t="s">
        <v>92</v>
      </c>
      <c r="J10" s="155"/>
      <c r="K10" s="38" t="s">
        <v>88</v>
      </c>
      <c r="L10" s="38"/>
      <c r="M10" s="38" t="s">
        <v>113</v>
      </c>
      <c r="N10" s="38"/>
      <c r="O10" s="38" t="s">
        <v>25</v>
      </c>
      <c r="P10" s="38"/>
      <c r="Q10" s="38" t="s">
        <v>101</v>
      </c>
      <c r="R10" s="38"/>
      <c r="S10" s="38" t="s">
        <v>161</v>
      </c>
      <c r="T10" s="38"/>
      <c r="U10" s="38" t="s">
        <v>64</v>
      </c>
      <c r="V10" s="155"/>
      <c r="W10" s="38" t="s">
        <v>66</v>
      </c>
    </row>
    <row r="11" spans="1:23" s="156" customFormat="1" ht="20.100000000000001" customHeight="1" x14ac:dyDescent="0.5">
      <c r="A11" s="157"/>
      <c r="B11" s="158"/>
      <c r="C11" s="158"/>
      <c r="D11" s="158"/>
      <c r="E11" s="282" t="s">
        <v>1</v>
      </c>
      <c r="F11" s="158"/>
      <c r="G11" s="159" t="s">
        <v>32</v>
      </c>
      <c r="H11" s="155"/>
      <c r="I11" s="160" t="s">
        <v>32</v>
      </c>
      <c r="J11" s="155"/>
      <c r="K11" s="159" t="s">
        <v>32</v>
      </c>
      <c r="L11" s="38"/>
      <c r="M11" s="159" t="s">
        <v>32</v>
      </c>
      <c r="N11" s="38"/>
      <c r="O11" s="159" t="s">
        <v>32</v>
      </c>
      <c r="P11" s="38"/>
      <c r="Q11" s="159" t="s">
        <v>32</v>
      </c>
      <c r="R11" s="38"/>
      <c r="S11" s="159" t="s">
        <v>32</v>
      </c>
      <c r="T11" s="38"/>
      <c r="U11" s="159" t="s">
        <v>32</v>
      </c>
      <c r="V11" s="155"/>
      <c r="W11" s="159" t="s">
        <v>32</v>
      </c>
    </row>
    <row r="12" spans="1:23" s="156" customFormat="1" ht="6" customHeight="1" x14ac:dyDescent="0.5">
      <c r="A12" s="157"/>
      <c r="B12" s="158"/>
      <c r="C12" s="158"/>
      <c r="D12" s="158"/>
      <c r="E12" s="158"/>
      <c r="F12" s="158"/>
      <c r="G12" s="161"/>
      <c r="H12" s="162"/>
      <c r="I12" s="162"/>
      <c r="J12" s="162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2"/>
      <c r="V12" s="162"/>
      <c r="W12" s="161"/>
    </row>
    <row r="13" spans="1:23" s="167" customFormat="1" ht="20.100000000000001" customHeight="1" x14ac:dyDescent="0.5">
      <c r="A13" s="163" t="s">
        <v>138</v>
      </c>
      <c r="B13" s="163"/>
      <c r="C13" s="163"/>
      <c r="D13" s="163"/>
      <c r="E13" s="164"/>
      <c r="F13" s="163"/>
      <c r="G13" s="165">
        <v>2000000000</v>
      </c>
      <c r="H13" s="165"/>
      <c r="I13" s="165">
        <v>1248938736</v>
      </c>
      <c r="J13" s="165"/>
      <c r="K13" s="165">
        <v>94712575</v>
      </c>
      <c r="L13" s="165"/>
      <c r="M13" s="165">
        <v>130650000</v>
      </c>
      <c r="N13" s="165"/>
      <c r="O13" s="165">
        <v>619522147</v>
      </c>
      <c r="P13" s="165"/>
      <c r="Q13" s="165">
        <v>-2889648</v>
      </c>
      <c r="R13" s="165"/>
      <c r="S13" s="165">
        <f>SUM(G13:R13)</f>
        <v>4090933810</v>
      </c>
      <c r="T13" s="165"/>
      <c r="U13" s="165">
        <v>-2121158</v>
      </c>
      <c r="V13" s="166"/>
      <c r="W13" s="165">
        <f>SUM(S13:V13)</f>
        <v>4088812652</v>
      </c>
    </row>
    <row r="14" spans="1:23" s="167" customFormat="1" ht="20.100000000000001" customHeight="1" x14ac:dyDescent="0.5">
      <c r="A14" s="167" t="s">
        <v>172</v>
      </c>
      <c r="B14" s="163"/>
      <c r="C14" s="163"/>
      <c r="D14" s="163"/>
      <c r="E14" s="164"/>
      <c r="F14" s="163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6"/>
      <c r="W14" s="165"/>
    </row>
    <row r="15" spans="1:23" s="167" customFormat="1" ht="20.100000000000001" customHeight="1" x14ac:dyDescent="0.5">
      <c r="B15" s="167" t="s">
        <v>171</v>
      </c>
      <c r="C15" s="163"/>
      <c r="D15" s="163"/>
      <c r="E15" s="156"/>
      <c r="G15" s="165">
        <v>0</v>
      </c>
      <c r="H15" s="165"/>
      <c r="I15" s="165">
        <v>0</v>
      </c>
      <c r="J15" s="165"/>
      <c r="K15" s="165">
        <v>0</v>
      </c>
      <c r="L15" s="165"/>
      <c r="M15" s="165">
        <v>0</v>
      </c>
      <c r="N15" s="165"/>
      <c r="O15" s="165">
        <v>0</v>
      </c>
      <c r="P15" s="165"/>
      <c r="Q15" s="165">
        <v>0</v>
      </c>
      <c r="R15" s="165"/>
      <c r="S15" s="165">
        <f>SUM(G15:R15)</f>
        <v>0</v>
      </c>
      <c r="T15" s="165"/>
      <c r="U15" s="165">
        <v>11305800</v>
      </c>
      <c r="V15" s="166"/>
      <c r="W15" s="165">
        <f>SUM(S15:V15)</f>
        <v>11305800</v>
      </c>
    </row>
    <row r="16" spans="1:23" s="167" customFormat="1" ht="21.6" customHeight="1" x14ac:dyDescent="0.5">
      <c r="A16" s="167" t="s">
        <v>81</v>
      </c>
      <c r="B16" s="168"/>
      <c r="C16" s="168"/>
      <c r="D16" s="168"/>
      <c r="E16" s="169"/>
      <c r="F16" s="168"/>
      <c r="G16" s="170">
        <v>0</v>
      </c>
      <c r="H16" s="165"/>
      <c r="I16" s="170">
        <v>0</v>
      </c>
      <c r="J16" s="166"/>
      <c r="K16" s="170">
        <v>0</v>
      </c>
      <c r="L16" s="166"/>
      <c r="M16" s="170">
        <v>0</v>
      </c>
      <c r="N16" s="166"/>
      <c r="O16" s="170">
        <v>75020861</v>
      </c>
      <c r="P16" s="166"/>
      <c r="Q16" s="170">
        <v>-2693002</v>
      </c>
      <c r="R16" s="166"/>
      <c r="S16" s="170">
        <f>SUM(G16:R16)</f>
        <v>72327859</v>
      </c>
      <c r="T16" s="166"/>
      <c r="U16" s="170">
        <v>1137128</v>
      </c>
      <c r="V16" s="166"/>
      <c r="W16" s="170">
        <f>SUM(S16:V16)</f>
        <v>73464987</v>
      </c>
    </row>
    <row r="17" spans="1:23" s="167" customFormat="1" ht="6" customHeight="1" x14ac:dyDescent="0.5">
      <c r="B17" s="168"/>
      <c r="C17" s="168"/>
      <c r="D17" s="168"/>
      <c r="E17" s="169"/>
      <c r="F17" s="168"/>
      <c r="G17" s="171"/>
      <c r="H17" s="172"/>
      <c r="I17" s="171"/>
      <c r="J17" s="172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71"/>
      <c r="V17" s="172"/>
      <c r="W17" s="171"/>
    </row>
    <row r="18" spans="1:23" s="167" customFormat="1" ht="20.100000000000001" customHeight="1" thickBot="1" x14ac:dyDescent="0.55000000000000004">
      <c r="A18" s="163" t="s">
        <v>139</v>
      </c>
      <c r="B18" s="154"/>
      <c r="C18" s="154"/>
      <c r="D18" s="154"/>
      <c r="E18" s="158"/>
      <c r="F18" s="154"/>
      <c r="G18" s="173">
        <f>SUM(G13:G17)</f>
        <v>2000000000</v>
      </c>
      <c r="H18" s="172"/>
      <c r="I18" s="173">
        <f>SUM(I13:I17)</f>
        <v>1248938736</v>
      </c>
      <c r="J18" s="172"/>
      <c r="K18" s="173">
        <f>SUM(K13:K17)</f>
        <v>94712575</v>
      </c>
      <c r="L18" s="171"/>
      <c r="M18" s="173">
        <f>SUM(M13:M17)</f>
        <v>130650000</v>
      </c>
      <c r="N18" s="171"/>
      <c r="O18" s="173">
        <f>SUM(O13:O17)</f>
        <v>694543008</v>
      </c>
      <c r="P18" s="171"/>
      <c r="Q18" s="173">
        <f>SUM(Q13:Q17)</f>
        <v>-5582650</v>
      </c>
      <c r="R18" s="171"/>
      <c r="S18" s="173">
        <f>SUM(S13:S17)</f>
        <v>4163261669</v>
      </c>
      <c r="T18" s="171"/>
      <c r="U18" s="173">
        <f>SUM(U13:U17)</f>
        <v>10321770</v>
      </c>
      <c r="V18" s="172"/>
      <c r="W18" s="173">
        <f>SUM(S18:V18)</f>
        <v>4173583439</v>
      </c>
    </row>
    <row r="19" spans="1:23" s="167" customFormat="1" ht="17.25" thickTop="1" x14ac:dyDescent="0.5">
      <c r="A19" s="163"/>
      <c r="B19" s="154"/>
      <c r="C19" s="154"/>
      <c r="D19" s="154"/>
      <c r="E19" s="158"/>
      <c r="F19" s="154"/>
      <c r="G19" s="171"/>
      <c r="H19" s="172"/>
      <c r="I19" s="171"/>
      <c r="J19" s="172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2"/>
      <c r="W19" s="171"/>
    </row>
    <row r="20" spans="1:23" s="167" customFormat="1" ht="20.100000000000001" customHeight="1" x14ac:dyDescent="0.5">
      <c r="A20" s="163" t="s">
        <v>176</v>
      </c>
      <c r="B20" s="163"/>
      <c r="C20" s="163"/>
      <c r="D20" s="163"/>
      <c r="E20" s="164"/>
      <c r="F20" s="163"/>
      <c r="G20" s="174">
        <v>2000000000</v>
      </c>
      <c r="H20" s="165"/>
      <c r="I20" s="174">
        <v>1248938736</v>
      </c>
      <c r="J20" s="165"/>
      <c r="K20" s="174">
        <v>94712575</v>
      </c>
      <c r="L20" s="165"/>
      <c r="M20" s="174">
        <v>146750000</v>
      </c>
      <c r="N20" s="165"/>
      <c r="O20" s="174">
        <v>723517605</v>
      </c>
      <c r="P20" s="165"/>
      <c r="Q20" s="174">
        <v>10309662</v>
      </c>
      <c r="R20" s="165"/>
      <c r="S20" s="174">
        <f>SUM(G20:R20)</f>
        <v>4224228578</v>
      </c>
      <c r="T20" s="165"/>
      <c r="U20" s="174">
        <v>12325363</v>
      </c>
      <c r="V20" s="166"/>
      <c r="W20" s="174">
        <f>SUM(S20:V20)</f>
        <v>4236553941</v>
      </c>
    </row>
    <row r="21" spans="1:23" s="167" customFormat="1" ht="20.100000000000001" customHeight="1" x14ac:dyDescent="0.5">
      <c r="A21" s="167" t="s">
        <v>172</v>
      </c>
      <c r="B21" s="163"/>
      <c r="C21" s="163"/>
      <c r="D21" s="163"/>
      <c r="E21" s="164"/>
      <c r="F21" s="163"/>
      <c r="G21" s="174"/>
      <c r="H21" s="165"/>
      <c r="I21" s="174"/>
      <c r="J21" s="165"/>
      <c r="K21" s="174"/>
      <c r="L21" s="165"/>
      <c r="M21" s="174"/>
      <c r="N21" s="165"/>
      <c r="O21" s="174"/>
      <c r="P21" s="165"/>
      <c r="Q21" s="174"/>
      <c r="R21" s="165"/>
      <c r="S21" s="174"/>
      <c r="T21" s="165"/>
      <c r="U21" s="174"/>
      <c r="V21" s="166"/>
      <c r="W21" s="174"/>
    </row>
    <row r="22" spans="1:23" s="167" customFormat="1" ht="20.100000000000001" customHeight="1" x14ac:dyDescent="0.5">
      <c r="B22" s="167" t="s">
        <v>171</v>
      </c>
      <c r="C22" s="163"/>
      <c r="D22" s="163"/>
      <c r="E22" s="156">
        <v>11</v>
      </c>
      <c r="G22" s="174">
        <v>0</v>
      </c>
      <c r="H22" s="165"/>
      <c r="I22" s="174">
        <v>0</v>
      </c>
      <c r="J22" s="165"/>
      <c r="K22" s="174">
        <v>0</v>
      </c>
      <c r="L22" s="165"/>
      <c r="M22" s="174">
        <v>0</v>
      </c>
      <c r="N22" s="165"/>
      <c r="O22" s="174">
        <v>0</v>
      </c>
      <c r="P22" s="165"/>
      <c r="Q22" s="174">
        <v>0</v>
      </c>
      <c r="R22" s="165"/>
      <c r="S22" s="174">
        <f>SUM(G22:R22)</f>
        <v>0</v>
      </c>
      <c r="T22" s="165"/>
      <c r="U22" s="174">
        <v>4900000</v>
      </c>
      <c r="V22" s="166"/>
      <c r="W22" s="174">
        <f>SUM(S22:V22)</f>
        <v>4900000</v>
      </c>
    </row>
    <row r="23" spans="1:23" s="167" customFormat="1" ht="20.100000000000001" customHeight="1" x14ac:dyDescent="0.5">
      <c r="A23" s="167" t="s">
        <v>184</v>
      </c>
      <c r="C23" s="163"/>
      <c r="D23" s="163"/>
      <c r="E23" s="164"/>
      <c r="F23" s="163"/>
      <c r="G23" s="174">
        <v>0</v>
      </c>
      <c r="H23" s="165"/>
      <c r="I23" s="174">
        <v>0</v>
      </c>
      <c r="J23" s="165"/>
      <c r="K23" s="174">
        <v>0</v>
      </c>
      <c r="L23" s="165"/>
      <c r="M23" s="174">
        <v>0</v>
      </c>
      <c r="N23" s="165"/>
      <c r="O23" s="174">
        <v>0</v>
      </c>
      <c r="P23" s="165"/>
      <c r="Q23" s="174">
        <v>0</v>
      </c>
      <c r="R23" s="165"/>
      <c r="S23" s="174">
        <f>SUM(G23:R23)</f>
        <v>0</v>
      </c>
      <c r="T23" s="165"/>
      <c r="U23" s="174">
        <v>-614</v>
      </c>
      <c r="V23" s="166"/>
      <c r="W23" s="174">
        <f>SUM(S23:V23)</f>
        <v>-614</v>
      </c>
    </row>
    <row r="24" spans="1:23" s="167" customFormat="1" ht="21.6" customHeight="1" x14ac:dyDescent="0.5">
      <c r="A24" s="167" t="s">
        <v>81</v>
      </c>
      <c r="B24" s="168"/>
      <c r="C24" s="168"/>
      <c r="D24" s="168"/>
      <c r="E24" s="169"/>
      <c r="F24" s="168"/>
      <c r="G24" s="175">
        <v>0</v>
      </c>
      <c r="H24" s="165"/>
      <c r="I24" s="175">
        <v>0</v>
      </c>
      <c r="J24" s="166"/>
      <c r="K24" s="175">
        <v>0</v>
      </c>
      <c r="L24" s="166"/>
      <c r="M24" s="175">
        <v>0</v>
      </c>
      <c r="N24" s="166"/>
      <c r="O24" s="175">
        <f>'T5-6'!G59</f>
        <v>162865306</v>
      </c>
      <c r="P24" s="166"/>
      <c r="Q24" s="175">
        <f>'T5-6'!G66+'T5-6'!G67-'T5-6'!G59</f>
        <v>-15739830</v>
      </c>
      <c r="R24" s="166"/>
      <c r="S24" s="175">
        <f>SUM(G24:R24)</f>
        <v>147125476</v>
      </c>
      <c r="T24" s="166"/>
      <c r="U24" s="175">
        <f>'T5-6'!G68</f>
        <v>2311317</v>
      </c>
      <c r="V24" s="166"/>
      <c r="W24" s="175">
        <f>SUM(S24:V24)</f>
        <v>149436793</v>
      </c>
    </row>
    <row r="25" spans="1:23" s="167" customFormat="1" ht="6" customHeight="1" x14ac:dyDescent="0.5">
      <c r="B25" s="168"/>
      <c r="C25" s="168"/>
      <c r="D25" s="168"/>
      <c r="E25" s="169"/>
      <c r="F25" s="168"/>
      <c r="G25" s="176"/>
      <c r="H25" s="172"/>
      <c r="I25" s="176"/>
      <c r="J25" s="172"/>
      <c r="K25" s="177"/>
      <c r="L25" s="166"/>
      <c r="M25" s="177"/>
      <c r="N25" s="166"/>
      <c r="O25" s="177"/>
      <c r="P25" s="166"/>
      <c r="Q25" s="177"/>
      <c r="R25" s="166"/>
      <c r="S25" s="177"/>
      <c r="T25" s="166"/>
      <c r="U25" s="176"/>
      <c r="V25" s="172"/>
      <c r="W25" s="176"/>
    </row>
    <row r="26" spans="1:23" s="167" customFormat="1" ht="20.100000000000001" customHeight="1" thickBot="1" x14ac:dyDescent="0.55000000000000004">
      <c r="A26" s="163" t="s">
        <v>177</v>
      </c>
      <c r="B26" s="154"/>
      <c r="C26" s="154"/>
      <c r="D26" s="154"/>
      <c r="E26" s="158"/>
      <c r="F26" s="154"/>
      <c r="G26" s="178">
        <f>SUM(G20:G25)</f>
        <v>2000000000</v>
      </c>
      <c r="H26" s="172"/>
      <c r="I26" s="178">
        <f>SUM(I20:I25)</f>
        <v>1248938736</v>
      </c>
      <c r="J26" s="172"/>
      <c r="K26" s="178">
        <f>SUM(K20:K25)</f>
        <v>94712575</v>
      </c>
      <c r="L26" s="171"/>
      <c r="M26" s="178">
        <f>SUM(M20:M25)</f>
        <v>146750000</v>
      </c>
      <c r="N26" s="171"/>
      <c r="O26" s="178">
        <f>SUM(O20:O25)</f>
        <v>886382911</v>
      </c>
      <c r="P26" s="171"/>
      <c r="Q26" s="178">
        <f>SUM(Q20:Q25)</f>
        <v>-5430168</v>
      </c>
      <c r="R26" s="171"/>
      <c r="S26" s="178">
        <f>SUM(S20:S25)</f>
        <v>4371354054</v>
      </c>
      <c r="T26" s="171"/>
      <c r="U26" s="178">
        <f>SUM(U20:U25)</f>
        <v>19536066</v>
      </c>
      <c r="V26" s="172"/>
      <c r="W26" s="178">
        <f>SUM(S26:V26)</f>
        <v>4390890120</v>
      </c>
    </row>
    <row r="27" spans="1:23" s="167" customFormat="1" ht="20.100000000000001" customHeight="1" thickTop="1" x14ac:dyDescent="0.5">
      <c r="A27" s="163"/>
      <c r="B27" s="154"/>
      <c r="C27" s="154"/>
      <c r="D27" s="154"/>
      <c r="E27" s="158"/>
      <c r="F27" s="154"/>
      <c r="G27" s="171"/>
      <c r="H27" s="172"/>
      <c r="I27" s="171"/>
      <c r="J27" s="172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2"/>
      <c r="W27" s="171"/>
    </row>
    <row r="28" spans="1:23" s="167" customFormat="1" ht="27" customHeight="1" x14ac:dyDescent="0.5">
      <c r="A28" s="163"/>
      <c r="B28" s="154"/>
      <c r="C28" s="154"/>
      <c r="D28" s="154"/>
      <c r="E28" s="158"/>
      <c r="F28" s="154"/>
      <c r="G28" s="171"/>
      <c r="H28" s="172"/>
      <c r="I28" s="171"/>
      <c r="J28" s="172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2"/>
      <c r="W28" s="171"/>
    </row>
    <row r="29" spans="1:23" s="8" customFormat="1" ht="21.95" customHeight="1" x14ac:dyDescent="0.5">
      <c r="A29" s="62" t="s">
        <v>69</v>
      </c>
      <c r="B29" s="91"/>
      <c r="C29" s="91"/>
      <c r="D29" s="91"/>
      <c r="E29" s="35"/>
      <c r="F29" s="5"/>
      <c r="G29" s="179"/>
      <c r="H29" s="91"/>
      <c r="I29" s="5"/>
      <c r="J29" s="5"/>
      <c r="K29" s="180"/>
      <c r="L29" s="180"/>
      <c r="M29" s="147"/>
      <c r="N29" s="147"/>
      <c r="O29" s="180"/>
      <c r="P29" s="180"/>
      <c r="Q29" s="180"/>
      <c r="R29" s="180"/>
      <c r="S29" s="147"/>
      <c r="T29" s="180"/>
      <c r="U29" s="5"/>
      <c r="V29" s="5"/>
      <c r="W29" s="181"/>
    </row>
    <row r="31" spans="1:23" ht="21.6" customHeight="1" x14ac:dyDescent="0.5">
      <c r="W31" s="63"/>
    </row>
    <row r="32" spans="1:23" ht="21.6" customHeight="1" x14ac:dyDescent="0.5">
      <c r="W32" s="63"/>
    </row>
    <row r="33" spans="7:23" ht="21.6" customHeight="1" x14ac:dyDescent="0.5"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</row>
    <row r="34" spans="7:23" ht="21.6" customHeight="1" x14ac:dyDescent="0.5">
      <c r="W34" s="63"/>
    </row>
    <row r="35" spans="7:23" ht="21.6" customHeight="1" x14ac:dyDescent="0.5">
      <c r="W35" s="63"/>
    </row>
    <row r="36" spans="7:23" ht="21.6" customHeight="1" x14ac:dyDescent="0.5">
      <c r="W36" s="63"/>
    </row>
    <row r="37" spans="7:23" ht="21.6" customHeight="1" x14ac:dyDescent="0.5">
      <c r="I37" s="63"/>
      <c r="W37" s="63"/>
    </row>
    <row r="38" spans="7:23" ht="21.6" customHeight="1" x14ac:dyDescent="0.5">
      <c r="W38" s="63"/>
    </row>
    <row r="39" spans="7:23" ht="21.6" customHeight="1" x14ac:dyDescent="0.5">
      <c r="G39" s="182"/>
      <c r="I39" s="63"/>
      <c r="W39" s="63"/>
    </row>
  </sheetData>
  <mergeCells count="4">
    <mergeCell ref="G5:W5"/>
    <mergeCell ref="G6:S6"/>
    <mergeCell ref="M7:O7"/>
    <mergeCell ref="G7:I7"/>
  </mergeCells>
  <pageMargins left="0.5" right="0.5" top="0.5" bottom="0.6" header="0.49" footer="0.4"/>
  <pageSetup paperSize="9" scale="96" firstPageNumber="7" orientation="landscape" useFirstPageNumber="1" horizontalDpi="1200" verticalDpi="1200" r:id="rId1"/>
  <headerFooter>
    <oddFooter>&amp;C&amp;"Times New Roman,Regular"&amp;11           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26"/>
  <sheetViews>
    <sheetView topLeftCell="A22" zoomScaleNormal="100" zoomScaleSheetLayoutView="75" workbookViewId="0">
      <selection activeCell="D34" sqref="D34"/>
    </sheetView>
  </sheetViews>
  <sheetFormatPr defaultColWidth="10.42578125" defaultRowHeight="18.75" x14ac:dyDescent="0.5"/>
  <cols>
    <col min="1" max="1" width="1.5703125" style="46" customWidth="1"/>
    <col min="2" max="3" width="1.7109375" style="46" customWidth="1"/>
    <col min="4" max="4" width="41" style="46" customWidth="1"/>
    <col min="5" max="5" width="8.42578125" style="2" customWidth="1"/>
    <col min="6" max="6" width="1.28515625" style="46" customWidth="1"/>
    <col min="7" max="7" width="12.7109375" style="183" customWidth="1"/>
    <col min="8" max="8" width="1" style="183" customWidth="1"/>
    <col min="9" max="9" width="12.7109375" style="183" customWidth="1"/>
    <col min="10" max="10" width="1" style="46" customWidth="1"/>
    <col min="11" max="11" width="15.7109375" style="46" customWidth="1"/>
    <col min="12" max="12" width="1" style="46" customWidth="1"/>
    <col min="13" max="13" width="12.7109375" style="52" customWidth="1"/>
    <col min="14" max="14" width="1" style="46" customWidth="1"/>
    <col min="15" max="15" width="12.7109375" style="184" customWidth="1"/>
    <col min="16" max="16384" width="10.42578125" style="46"/>
  </cols>
  <sheetData>
    <row r="1" spans="1:15" ht="21.75" customHeight="1" x14ac:dyDescent="0.5">
      <c r="A1" s="45" t="s">
        <v>105</v>
      </c>
      <c r="B1" s="48"/>
      <c r="C1" s="48"/>
      <c r="D1" s="48"/>
    </row>
    <row r="2" spans="1:15" ht="21.75" customHeight="1" x14ac:dyDescent="0.5">
      <c r="A2" s="45" t="s">
        <v>202</v>
      </c>
      <c r="B2" s="45"/>
      <c r="C2" s="45"/>
      <c r="D2" s="45"/>
    </row>
    <row r="3" spans="1:15" s="185" customFormat="1" ht="21.75" customHeight="1" x14ac:dyDescent="0.5">
      <c r="A3" s="186" t="str">
        <f>'T7'!A3</f>
        <v>สำหรับงวดสามเดือนสิ้นสุดวันที่ 31 มีนาคม พ.ศ. 2565</v>
      </c>
      <c r="B3" s="186"/>
      <c r="C3" s="186"/>
      <c r="D3" s="186"/>
      <c r="E3" s="5"/>
      <c r="F3" s="187"/>
      <c r="G3" s="188"/>
      <c r="H3" s="188"/>
      <c r="I3" s="188"/>
      <c r="J3" s="187"/>
      <c r="K3" s="187"/>
      <c r="L3" s="187"/>
      <c r="M3" s="189"/>
      <c r="N3" s="187"/>
      <c r="O3" s="190"/>
    </row>
    <row r="4" spans="1:15" ht="21.75" customHeight="1" x14ac:dyDescent="0.5"/>
    <row r="5" spans="1:15" ht="21.75" customHeight="1" x14ac:dyDescent="0.5">
      <c r="G5" s="289" t="s">
        <v>82</v>
      </c>
      <c r="H5" s="290"/>
      <c r="I5" s="290"/>
      <c r="J5" s="289"/>
      <c r="K5" s="290"/>
      <c r="L5" s="290"/>
      <c r="M5" s="289"/>
      <c r="N5" s="289"/>
      <c r="O5" s="289"/>
    </row>
    <row r="6" spans="1:15" ht="21.75" customHeight="1" x14ac:dyDescent="0.5">
      <c r="G6" s="291" t="s">
        <v>160</v>
      </c>
      <c r="H6" s="291"/>
      <c r="I6" s="291"/>
      <c r="J6" s="191"/>
      <c r="K6" s="291" t="s">
        <v>85</v>
      </c>
      <c r="L6" s="291"/>
      <c r="M6" s="291"/>
      <c r="N6" s="191"/>
      <c r="O6" s="191"/>
    </row>
    <row r="7" spans="1:15" s="197" customFormat="1" ht="21.75" customHeight="1" x14ac:dyDescent="0.5">
      <c r="A7" s="192"/>
      <c r="B7" s="192"/>
      <c r="C7" s="192"/>
      <c r="D7" s="192"/>
      <c r="E7" s="193"/>
      <c r="F7" s="192"/>
      <c r="G7" s="194" t="s">
        <v>79</v>
      </c>
      <c r="H7" s="194"/>
      <c r="I7" s="194" t="s">
        <v>91</v>
      </c>
      <c r="J7" s="195"/>
      <c r="K7" s="18" t="s">
        <v>114</v>
      </c>
      <c r="L7" s="28"/>
      <c r="M7" s="28"/>
      <c r="N7" s="195"/>
      <c r="O7" s="196"/>
    </row>
    <row r="8" spans="1:15" s="197" customFormat="1" ht="21.75" customHeight="1" x14ac:dyDescent="0.5">
      <c r="A8" s="192"/>
      <c r="B8" s="192"/>
      <c r="C8" s="192"/>
      <c r="D8" s="192"/>
      <c r="E8" s="193"/>
      <c r="F8" s="192"/>
      <c r="G8" s="198" t="s">
        <v>80</v>
      </c>
      <c r="H8" s="198"/>
      <c r="I8" s="198" t="s">
        <v>92</v>
      </c>
      <c r="J8" s="195"/>
      <c r="K8" s="29" t="s">
        <v>113</v>
      </c>
      <c r="L8" s="30"/>
      <c r="M8" s="27" t="s">
        <v>25</v>
      </c>
      <c r="N8" s="195"/>
      <c r="O8" s="198" t="s">
        <v>33</v>
      </c>
    </row>
    <row r="9" spans="1:15" s="197" customFormat="1" ht="21.75" customHeight="1" x14ac:dyDescent="0.5">
      <c r="A9" s="199"/>
      <c r="B9" s="200"/>
      <c r="C9" s="200"/>
      <c r="D9" s="200"/>
      <c r="E9" s="201"/>
      <c r="F9" s="200"/>
      <c r="G9" s="202" t="s">
        <v>32</v>
      </c>
      <c r="H9" s="198"/>
      <c r="I9" s="203" t="s">
        <v>32</v>
      </c>
      <c r="J9" s="195"/>
      <c r="K9" s="31" t="s">
        <v>32</v>
      </c>
      <c r="L9" s="30"/>
      <c r="M9" s="31" t="s">
        <v>32</v>
      </c>
      <c r="N9" s="195"/>
      <c r="O9" s="202" t="s">
        <v>32</v>
      </c>
    </row>
    <row r="10" spans="1:15" s="197" customFormat="1" ht="8.1" customHeight="1" x14ac:dyDescent="0.5">
      <c r="A10" s="199"/>
      <c r="B10" s="200"/>
      <c r="C10" s="200"/>
      <c r="D10" s="200"/>
      <c r="E10" s="193"/>
      <c r="F10" s="200"/>
      <c r="G10" s="198"/>
      <c r="H10" s="198"/>
      <c r="I10" s="198"/>
      <c r="J10" s="195"/>
      <c r="K10" s="195"/>
      <c r="L10" s="195"/>
      <c r="M10" s="198"/>
      <c r="N10" s="195"/>
      <c r="O10" s="198"/>
    </row>
    <row r="11" spans="1:15" s="185" customFormat="1" ht="21.75" customHeight="1" x14ac:dyDescent="0.5">
      <c r="A11" s="89" t="s">
        <v>178</v>
      </c>
      <c r="B11" s="8"/>
      <c r="C11" s="204"/>
      <c r="D11" s="204"/>
      <c r="E11" s="205"/>
      <c r="F11" s="200"/>
      <c r="G11" s="76">
        <v>2000000000</v>
      </c>
      <c r="H11" s="76"/>
      <c r="I11" s="76">
        <v>1248938736</v>
      </c>
      <c r="J11" s="76"/>
      <c r="K11" s="76">
        <v>130650000</v>
      </c>
      <c r="L11" s="76"/>
      <c r="M11" s="76">
        <v>434715014</v>
      </c>
      <c r="N11" s="206"/>
      <c r="O11" s="76">
        <f>SUM(G11:M11)</f>
        <v>3814303750</v>
      </c>
    </row>
    <row r="12" spans="1:15" s="185" customFormat="1" ht="21.75" customHeight="1" x14ac:dyDescent="0.5">
      <c r="A12" s="185" t="s">
        <v>81</v>
      </c>
      <c r="B12" s="207"/>
      <c r="C12" s="207"/>
      <c r="D12" s="207"/>
      <c r="E12" s="205"/>
      <c r="F12" s="208"/>
      <c r="G12" s="6">
        <v>0</v>
      </c>
      <c r="H12" s="10"/>
      <c r="I12" s="6">
        <v>0</v>
      </c>
      <c r="J12" s="10"/>
      <c r="K12" s="6">
        <v>0</v>
      </c>
      <c r="L12" s="10"/>
      <c r="M12" s="6">
        <v>104360566</v>
      </c>
      <c r="N12" s="206"/>
      <c r="O12" s="209">
        <f>SUM(G12:M12)</f>
        <v>104360566</v>
      </c>
    </row>
    <row r="13" spans="1:15" s="185" customFormat="1" ht="8.1" customHeight="1" x14ac:dyDescent="0.5">
      <c r="B13" s="207"/>
      <c r="C13" s="207"/>
      <c r="D13" s="207"/>
      <c r="E13" s="205"/>
      <c r="F13" s="208"/>
      <c r="G13" s="210"/>
      <c r="H13" s="210"/>
      <c r="I13" s="210"/>
      <c r="J13" s="206"/>
      <c r="K13" s="206"/>
      <c r="L13" s="206"/>
      <c r="M13" s="10"/>
      <c r="N13" s="206"/>
      <c r="O13" s="210"/>
    </row>
    <row r="14" spans="1:15" s="185" customFormat="1" ht="21.75" customHeight="1" thickBot="1" x14ac:dyDescent="0.55000000000000004">
      <c r="A14" s="204" t="s">
        <v>139</v>
      </c>
      <c r="B14" s="192"/>
      <c r="C14" s="192"/>
      <c r="D14" s="192"/>
      <c r="E14" s="211"/>
      <c r="F14" s="200"/>
      <c r="G14" s="212">
        <f>SUM(G11:G12)</f>
        <v>2000000000</v>
      </c>
      <c r="H14" s="210"/>
      <c r="I14" s="212">
        <f>SUM(I11:I12)</f>
        <v>1248938736</v>
      </c>
      <c r="J14" s="206"/>
      <c r="K14" s="212">
        <f>SUM(K11:K12)</f>
        <v>130650000</v>
      </c>
      <c r="L14" s="206"/>
      <c r="M14" s="212">
        <f>SUM(M11:M12)</f>
        <v>539075580</v>
      </c>
      <c r="N14" s="206"/>
      <c r="O14" s="212">
        <f>SUM(O11:O12)</f>
        <v>3918664316</v>
      </c>
    </row>
    <row r="15" spans="1:15" s="185" customFormat="1" ht="21" customHeight="1" thickTop="1" x14ac:dyDescent="0.5">
      <c r="A15" s="204"/>
      <c r="B15" s="192"/>
      <c r="C15" s="192"/>
      <c r="D15" s="192"/>
      <c r="E15" s="211"/>
      <c r="F15" s="200"/>
      <c r="G15" s="213"/>
      <c r="H15" s="213"/>
      <c r="I15" s="213"/>
      <c r="J15" s="214"/>
      <c r="K15" s="214"/>
      <c r="L15" s="214"/>
      <c r="M15" s="213"/>
      <c r="N15" s="214"/>
      <c r="O15" s="213"/>
    </row>
    <row r="16" spans="1:15" s="185" customFormat="1" ht="21.75" customHeight="1" x14ac:dyDescent="0.5">
      <c r="A16" s="204" t="s">
        <v>176</v>
      </c>
      <c r="B16" s="204"/>
      <c r="C16" s="204"/>
      <c r="D16" s="204"/>
      <c r="E16" s="205"/>
      <c r="F16" s="200"/>
      <c r="G16" s="215">
        <v>2000000000</v>
      </c>
      <c r="H16" s="76"/>
      <c r="I16" s="215">
        <v>1248938736</v>
      </c>
      <c r="J16" s="76"/>
      <c r="K16" s="215">
        <v>146750000</v>
      </c>
      <c r="L16" s="76"/>
      <c r="M16" s="215">
        <v>438954153</v>
      </c>
      <c r="N16" s="206"/>
      <c r="O16" s="216">
        <f>SUM(G16:M16)</f>
        <v>3834642889</v>
      </c>
    </row>
    <row r="17" spans="1:15" s="185" customFormat="1" ht="21.75" customHeight="1" x14ac:dyDescent="0.5">
      <c r="A17" s="185" t="s">
        <v>81</v>
      </c>
      <c r="B17" s="207"/>
      <c r="C17" s="207"/>
      <c r="D17" s="207"/>
      <c r="E17" s="205"/>
      <c r="F17" s="208"/>
      <c r="G17" s="68">
        <v>0</v>
      </c>
      <c r="H17" s="10"/>
      <c r="I17" s="68">
        <v>0</v>
      </c>
      <c r="J17" s="10"/>
      <c r="K17" s="68">
        <v>0</v>
      </c>
      <c r="L17" s="10"/>
      <c r="M17" s="68">
        <f>'T5-6'!K59</f>
        <v>164402973</v>
      </c>
      <c r="N17" s="206"/>
      <c r="O17" s="217">
        <f>SUM(G17:M17)</f>
        <v>164402973</v>
      </c>
    </row>
    <row r="18" spans="1:15" s="185" customFormat="1" ht="8.1" customHeight="1" x14ac:dyDescent="0.5">
      <c r="B18" s="207"/>
      <c r="C18" s="207"/>
      <c r="D18" s="207"/>
      <c r="E18" s="205"/>
      <c r="F18" s="208"/>
      <c r="G18" s="216"/>
      <c r="H18" s="210"/>
      <c r="I18" s="216"/>
      <c r="J18" s="206"/>
      <c r="K18" s="218"/>
      <c r="L18" s="206"/>
      <c r="M18" s="75"/>
      <c r="N18" s="206"/>
      <c r="O18" s="216"/>
    </row>
    <row r="19" spans="1:15" s="185" customFormat="1" ht="21.75" customHeight="1" thickBot="1" x14ac:dyDescent="0.55000000000000004">
      <c r="A19" s="204" t="s">
        <v>177</v>
      </c>
      <c r="B19" s="192"/>
      <c r="C19" s="192"/>
      <c r="D19" s="192"/>
      <c r="E19" s="211"/>
      <c r="F19" s="200"/>
      <c r="G19" s="219">
        <f>SUM(G16:G17)</f>
        <v>2000000000</v>
      </c>
      <c r="H19" s="210"/>
      <c r="I19" s="219">
        <f>SUM(I16:I17)</f>
        <v>1248938736</v>
      </c>
      <c r="J19" s="206"/>
      <c r="K19" s="219">
        <f>SUM(K16:K17)</f>
        <v>146750000</v>
      </c>
      <c r="L19" s="206"/>
      <c r="M19" s="219">
        <f>SUM(M16:M17)</f>
        <v>603357126</v>
      </c>
      <c r="N19" s="206"/>
      <c r="O19" s="219">
        <f>SUM(O16:O17)</f>
        <v>3999045862</v>
      </c>
    </row>
    <row r="20" spans="1:15" s="185" customFormat="1" ht="21.75" customHeight="1" thickTop="1" x14ac:dyDescent="0.5">
      <c r="A20" s="204"/>
      <c r="B20" s="192"/>
      <c r="C20" s="192"/>
      <c r="D20" s="192"/>
      <c r="E20" s="211"/>
      <c r="F20" s="200"/>
      <c r="G20" s="213"/>
      <c r="H20" s="213"/>
      <c r="I20" s="213"/>
      <c r="J20" s="214"/>
      <c r="K20" s="214"/>
      <c r="L20" s="214"/>
      <c r="M20" s="213"/>
      <c r="N20" s="214"/>
      <c r="O20" s="213"/>
    </row>
    <row r="21" spans="1:15" s="185" customFormat="1" ht="21.75" customHeight="1" x14ac:dyDescent="0.5">
      <c r="A21" s="204"/>
      <c r="B21" s="192"/>
      <c r="C21" s="192"/>
      <c r="D21" s="192"/>
      <c r="E21" s="211"/>
      <c r="F21" s="200"/>
      <c r="G21" s="213"/>
      <c r="H21" s="213"/>
      <c r="I21" s="213"/>
      <c r="J21" s="214"/>
      <c r="K21" s="214"/>
      <c r="L21" s="214"/>
      <c r="M21" s="213"/>
      <c r="N21" s="214"/>
      <c r="O21" s="213"/>
    </row>
    <row r="22" spans="1:15" s="185" customFormat="1" ht="21.75" customHeight="1" x14ac:dyDescent="0.5">
      <c r="A22" s="204"/>
      <c r="B22" s="192"/>
      <c r="C22" s="192"/>
      <c r="D22" s="192"/>
      <c r="E22" s="211"/>
      <c r="F22" s="200"/>
      <c r="G22" s="213"/>
      <c r="H22" s="213"/>
      <c r="I22" s="213"/>
      <c r="J22" s="214"/>
      <c r="K22" s="214"/>
      <c r="L22" s="214"/>
      <c r="M22" s="213"/>
      <c r="N22" s="214"/>
      <c r="O22" s="213"/>
    </row>
    <row r="23" spans="1:15" s="185" customFormat="1" ht="21.75" customHeight="1" x14ac:dyDescent="0.5">
      <c r="A23" s="204"/>
      <c r="B23" s="192"/>
      <c r="C23" s="192"/>
      <c r="D23" s="192"/>
      <c r="E23" s="211"/>
      <c r="F23" s="200"/>
      <c r="G23" s="213"/>
      <c r="H23" s="213"/>
      <c r="I23" s="213"/>
      <c r="J23" s="214"/>
      <c r="K23" s="214"/>
      <c r="L23" s="214"/>
      <c r="M23" s="213"/>
      <c r="N23" s="214"/>
      <c r="O23" s="213"/>
    </row>
    <row r="24" spans="1:15" s="185" customFormat="1" ht="27.75" customHeight="1" x14ac:dyDescent="0.5">
      <c r="A24" s="204"/>
      <c r="B24" s="192"/>
      <c r="C24" s="192"/>
      <c r="D24" s="192"/>
      <c r="E24" s="211"/>
      <c r="F24" s="200"/>
      <c r="G24" s="213"/>
      <c r="H24" s="213"/>
      <c r="I24" s="213"/>
      <c r="J24" s="214"/>
      <c r="K24" s="214"/>
      <c r="L24" s="214"/>
      <c r="M24" s="213"/>
      <c r="N24" s="214"/>
      <c r="O24" s="213"/>
    </row>
    <row r="25" spans="1:15" s="185" customFormat="1" ht="18.75" customHeight="1" x14ac:dyDescent="0.5">
      <c r="A25" s="204"/>
      <c r="B25" s="192"/>
      <c r="C25" s="192"/>
      <c r="D25" s="192"/>
      <c r="E25" s="211"/>
      <c r="F25" s="200"/>
      <c r="G25" s="213"/>
      <c r="H25" s="213"/>
      <c r="I25" s="213"/>
      <c r="J25" s="214"/>
      <c r="K25" s="214"/>
      <c r="L25" s="214"/>
      <c r="M25" s="213"/>
      <c r="N25" s="214"/>
      <c r="O25" s="213"/>
    </row>
    <row r="26" spans="1:15" s="185" customFormat="1" ht="21.95" customHeight="1" x14ac:dyDescent="0.5">
      <c r="A26" s="220" t="str">
        <f>'T2-4'!A89</f>
        <v>หมายเหตุประกอบข้อมูลทางการเงินเป็นส่วนหนึ่งของข้อมูลทางการเงินระหว่างกาลนี้</v>
      </c>
      <c r="B26" s="221"/>
      <c r="C26" s="221"/>
      <c r="D26" s="221"/>
      <c r="E26" s="91"/>
      <c r="F26" s="221"/>
      <c r="G26" s="222"/>
      <c r="H26" s="188"/>
      <c r="I26" s="188"/>
      <c r="J26" s="221"/>
      <c r="K26" s="187"/>
      <c r="L26" s="187"/>
      <c r="M26" s="223"/>
      <c r="N26" s="221"/>
      <c r="O26" s="224"/>
    </row>
  </sheetData>
  <mergeCells count="3">
    <mergeCell ref="G5:O5"/>
    <mergeCell ref="K6:M6"/>
    <mergeCell ref="G6:I6"/>
  </mergeCells>
  <pageMargins left="1.2" right="1.2" top="0.5" bottom="0.6" header="0.49" footer="0.4"/>
  <pageSetup paperSize="9" firstPageNumber="8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CC"/>
  </sheetPr>
  <dimension ref="A1:K103"/>
  <sheetViews>
    <sheetView tabSelected="1" topLeftCell="A10" zoomScale="115" zoomScaleNormal="115" zoomScaleSheetLayoutView="100" workbookViewId="0">
      <selection activeCell="N18" sqref="N18"/>
    </sheetView>
  </sheetViews>
  <sheetFormatPr defaultColWidth="0.7109375" defaultRowHeight="18" customHeight="1" x14ac:dyDescent="0.5"/>
  <cols>
    <col min="1" max="1" width="1.42578125" style="2" customWidth="1"/>
    <col min="2" max="2" width="40.28515625" style="2" customWidth="1"/>
    <col min="3" max="3" width="6.7109375" style="2" customWidth="1"/>
    <col min="4" max="4" width="0.7109375" style="2" customWidth="1"/>
    <col min="5" max="5" width="12" style="2" customWidth="1"/>
    <col min="6" max="6" width="0.7109375" style="2" customWidth="1"/>
    <col min="7" max="7" width="12" style="2" customWidth="1"/>
    <col min="8" max="8" width="0.7109375" style="2" customWidth="1"/>
    <col min="9" max="9" width="12" style="2" customWidth="1"/>
    <col min="10" max="10" width="0.7109375" style="2" customWidth="1"/>
    <col min="11" max="11" width="12" style="2" customWidth="1"/>
    <col min="12" max="20" width="9.28515625" style="2" customWidth="1"/>
    <col min="21" max="21" width="1.42578125" style="2" customWidth="1"/>
    <col min="22" max="22" width="52.7109375" style="2" customWidth="1"/>
    <col min="23" max="23" width="7" style="2" bestFit="1" customWidth="1"/>
    <col min="24" max="24" width="0.7109375" style="2" customWidth="1"/>
    <col min="25" max="25" width="10.7109375" style="2" customWidth="1"/>
    <col min="26" max="16384" width="0.7109375" style="2"/>
  </cols>
  <sheetData>
    <row r="1" spans="1:11" ht="21" customHeight="1" x14ac:dyDescent="0.5">
      <c r="A1" s="225" t="s">
        <v>105</v>
      </c>
    </row>
    <row r="2" spans="1:11" ht="21" customHeight="1" x14ac:dyDescent="0.5">
      <c r="A2" s="225" t="s">
        <v>119</v>
      </c>
      <c r="B2" s="225"/>
      <c r="C2" s="225"/>
    </row>
    <row r="3" spans="1:11" ht="21" customHeight="1" x14ac:dyDescent="0.5">
      <c r="A3" s="226" t="str">
        <f>'T8'!A3</f>
        <v>สำหรับงวดสามเดือนสิ้นสุดวันที่ 31 มีนาคม พ.ศ. 2565</v>
      </c>
      <c r="B3" s="226"/>
      <c r="C3" s="226"/>
      <c r="D3" s="91"/>
      <c r="E3" s="91"/>
      <c r="F3" s="91"/>
      <c r="G3" s="91"/>
      <c r="H3" s="91"/>
      <c r="I3" s="91"/>
      <c r="J3" s="91"/>
      <c r="K3" s="91"/>
    </row>
    <row r="4" spans="1:11" ht="10.5" customHeight="1" x14ac:dyDescent="0.5">
      <c r="A4" s="227"/>
      <c r="B4" s="227"/>
      <c r="C4" s="227"/>
      <c r="D4" s="8"/>
      <c r="E4" s="8"/>
      <c r="F4" s="8"/>
      <c r="G4" s="8"/>
      <c r="H4" s="8"/>
      <c r="I4" s="8"/>
      <c r="J4" s="8"/>
      <c r="K4" s="8"/>
    </row>
    <row r="5" spans="1:11" s="149" customFormat="1" ht="17.850000000000001" customHeight="1" x14ac:dyDescent="0.5">
      <c r="A5" s="228"/>
      <c r="B5" s="228"/>
      <c r="C5" s="228"/>
      <c r="D5" s="167"/>
      <c r="E5" s="292" t="s">
        <v>53</v>
      </c>
      <c r="F5" s="292"/>
      <c r="G5" s="292"/>
      <c r="H5" s="229"/>
      <c r="I5" s="292" t="s">
        <v>67</v>
      </c>
      <c r="J5" s="292"/>
      <c r="K5" s="292"/>
    </row>
    <row r="6" spans="1:11" s="149" customFormat="1" ht="17.850000000000001" customHeight="1" x14ac:dyDescent="0.5">
      <c r="A6" s="228"/>
      <c r="B6" s="228"/>
      <c r="C6" s="228"/>
      <c r="D6" s="167"/>
      <c r="E6" s="230" t="s">
        <v>54</v>
      </c>
      <c r="G6" s="230" t="s">
        <v>54</v>
      </c>
      <c r="I6" s="230" t="s">
        <v>54</v>
      </c>
      <c r="K6" s="230" t="s">
        <v>54</v>
      </c>
    </row>
    <row r="7" spans="1:11" s="149" customFormat="1" ht="17.850000000000001" customHeight="1" x14ac:dyDescent="0.5">
      <c r="A7" s="228"/>
      <c r="B7" s="228"/>
      <c r="C7" s="228"/>
      <c r="D7" s="167"/>
      <c r="E7" s="37" t="s">
        <v>55</v>
      </c>
      <c r="F7" s="231"/>
      <c r="G7" s="37" t="s">
        <v>55</v>
      </c>
      <c r="H7" s="167"/>
      <c r="I7" s="37" t="s">
        <v>55</v>
      </c>
      <c r="J7" s="231"/>
      <c r="K7" s="37" t="s">
        <v>55</v>
      </c>
    </row>
    <row r="8" spans="1:11" s="149" customFormat="1" ht="17.850000000000001" customHeight="1" x14ac:dyDescent="0.5">
      <c r="A8" s="228"/>
      <c r="B8" s="228"/>
      <c r="C8" s="228"/>
      <c r="D8" s="167"/>
      <c r="E8" s="37" t="s">
        <v>173</v>
      </c>
      <c r="F8" s="231"/>
      <c r="G8" s="37" t="s">
        <v>144</v>
      </c>
      <c r="H8" s="232"/>
      <c r="I8" s="37" t="s">
        <v>173</v>
      </c>
      <c r="J8" s="231"/>
      <c r="K8" s="37" t="s">
        <v>144</v>
      </c>
    </row>
    <row r="9" spans="1:11" s="149" customFormat="1" ht="17.850000000000001" customHeight="1" x14ac:dyDescent="0.5">
      <c r="A9" s="233"/>
      <c r="B9" s="233"/>
      <c r="C9" s="234" t="s">
        <v>1</v>
      </c>
      <c r="D9" s="229"/>
      <c r="E9" s="159" t="s">
        <v>2</v>
      </c>
      <c r="F9" s="235"/>
      <c r="G9" s="159" t="s">
        <v>2</v>
      </c>
      <c r="H9" s="229"/>
      <c r="I9" s="159" t="s">
        <v>2</v>
      </c>
      <c r="J9" s="235"/>
      <c r="K9" s="159" t="s">
        <v>2</v>
      </c>
    </row>
    <row r="10" spans="1:11" s="149" customFormat="1" ht="17.850000000000001" customHeight="1" x14ac:dyDescent="0.5">
      <c r="A10" s="236" t="s">
        <v>38</v>
      </c>
      <c r="B10" s="72"/>
      <c r="C10" s="72"/>
      <c r="E10" s="237"/>
      <c r="F10" s="238"/>
      <c r="G10" s="238"/>
      <c r="H10" s="238"/>
      <c r="I10" s="237"/>
      <c r="J10" s="238"/>
      <c r="K10" s="238"/>
    </row>
    <row r="11" spans="1:11" s="149" customFormat="1" ht="17.850000000000001" customHeight="1" x14ac:dyDescent="0.5">
      <c r="A11" s="72" t="s">
        <v>73</v>
      </c>
      <c r="B11" s="72"/>
      <c r="C11" s="72"/>
      <c r="E11" s="239">
        <f>'T5-6'!G23</f>
        <v>200233267</v>
      </c>
      <c r="F11" s="240"/>
      <c r="G11" s="240">
        <f>'T5-6'!I23</f>
        <v>173905059</v>
      </c>
      <c r="H11" s="240"/>
      <c r="I11" s="239">
        <f>'T5-6'!K23</f>
        <v>183236424</v>
      </c>
      <c r="J11" s="240"/>
      <c r="K11" s="240">
        <f>'T5-6'!M23</f>
        <v>127018596</v>
      </c>
    </row>
    <row r="12" spans="1:11" s="149" customFormat="1" ht="17.850000000000001" customHeight="1" x14ac:dyDescent="0.5">
      <c r="A12" s="72" t="s">
        <v>162</v>
      </c>
      <c r="B12" s="72"/>
      <c r="C12" s="72"/>
      <c r="E12" s="239"/>
      <c r="G12" s="240"/>
      <c r="I12" s="239"/>
      <c r="K12" s="240"/>
    </row>
    <row r="13" spans="1:11" s="149" customFormat="1" ht="17.850000000000001" customHeight="1" x14ac:dyDescent="0.5">
      <c r="A13" s="72"/>
      <c r="B13" s="72" t="s">
        <v>115</v>
      </c>
      <c r="C13" s="72"/>
      <c r="E13" s="239"/>
      <c r="G13" s="240"/>
      <c r="I13" s="239"/>
      <c r="K13" s="240"/>
    </row>
    <row r="14" spans="1:11" s="149" customFormat="1" ht="17.850000000000001" customHeight="1" x14ac:dyDescent="0.5">
      <c r="A14" s="72"/>
      <c r="B14" s="72" t="s">
        <v>116</v>
      </c>
      <c r="C14" s="241">
        <v>12</v>
      </c>
      <c r="E14" s="239">
        <v>0</v>
      </c>
      <c r="G14" s="240">
        <v>0</v>
      </c>
      <c r="I14" s="239">
        <v>935283</v>
      </c>
      <c r="K14" s="240">
        <v>998697</v>
      </c>
    </row>
    <row r="15" spans="1:11" s="149" customFormat="1" ht="17.850000000000001" customHeight="1" x14ac:dyDescent="0.5">
      <c r="B15" s="149" t="s">
        <v>104</v>
      </c>
      <c r="C15" s="241">
        <v>13</v>
      </c>
      <c r="E15" s="239">
        <v>44885823</v>
      </c>
      <c r="G15" s="240">
        <v>43076310</v>
      </c>
      <c r="I15" s="239">
        <v>30355301</v>
      </c>
      <c r="K15" s="240">
        <v>28517873</v>
      </c>
    </row>
    <row r="16" spans="1:11" s="149" customFormat="1" ht="17.850000000000001" customHeight="1" x14ac:dyDescent="0.5">
      <c r="B16" s="72" t="s">
        <v>133</v>
      </c>
      <c r="C16" s="241">
        <v>14</v>
      </c>
      <c r="E16" s="239">
        <v>6433707</v>
      </c>
      <c r="G16" s="240">
        <v>6312896</v>
      </c>
      <c r="I16" s="239">
        <v>3658347</v>
      </c>
      <c r="K16" s="240">
        <v>3556136</v>
      </c>
    </row>
    <row r="17" spans="1:11" s="167" customFormat="1" ht="17.850000000000001" customHeight="1" x14ac:dyDescent="0.5">
      <c r="A17" s="72"/>
      <c r="B17" s="72" t="s">
        <v>39</v>
      </c>
      <c r="C17" s="241">
        <v>13</v>
      </c>
      <c r="D17" s="166"/>
      <c r="E17" s="239">
        <v>226376</v>
      </c>
      <c r="F17" s="166"/>
      <c r="G17" s="240">
        <v>432367</v>
      </c>
      <c r="H17" s="166"/>
      <c r="I17" s="239">
        <v>140965</v>
      </c>
      <c r="J17" s="166"/>
      <c r="K17" s="240">
        <v>186394</v>
      </c>
    </row>
    <row r="18" spans="1:11" s="167" customFormat="1" ht="17.850000000000001" customHeight="1" x14ac:dyDescent="0.5">
      <c r="A18" s="72"/>
      <c r="B18" s="242" t="s">
        <v>200</v>
      </c>
      <c r="C18" s="241"/>
      <c r="D18" s="166"/>
      <c r="E18" s="239">
        <v>-1022412</v>
      </c>
      <c r="F18" s="166"/>
      <c r="G18" s="240">
        <v>2267015</v>
      </c>
      <c r="H18" s="166"/>
      <c r="I18" s="239">
        <v>-1094745</v>
      </c>
      <c r="J18" s="166"/>
      <c r="K18" s="240">
        <v>1747266</v>
      </c>
    </row>
    <row r="19" spans="1:11" s="149" customFormat="1" ht="17.850000000000001" customHeight="1" x14ac:dyDescent="0.5">
      <c r="B19" s="243" t="s">
        <v>163</v>
      </c>
      <c r="C19" s="241">
        <v>9</v>
      </c>
      <c r="E19" s="239">
        <v>4814444</v>
      </c>
      <c r="G19" s="240">
        <v>2154299</v>
      </c>
      <c r="I19" s="239">
        <v>5309381</v>
      </c>
      <c r="K19" s="240">
        <v>703789</v>
      </c>
    </row>
    <row r="20" spans="1:11" s="149" customFormat="1" ht="17.850000000000001" customHeight="1" x14ac:dyDescent="0.5">
      <c r="B20" s="149" t="s">
        <v>58</v>
      </c>
      <c r="C20" s="241">
        <v>9</v>
      </c>
      <c r="E20" s="239">
        <v>14439100</v>
      </c>
      <c r="G20" s="240">
        <v>8058111</v>
      </c>
      <c r="I20" s="239">
        <v>12778741</v>
      </c>
      <c r="K20" s="240">
        <v>4487166</v>
      </c>
    </row>
    <row r="21" spans="1:11" s="149" customFormat="1" ht="17.850000000000001" customHeight="1" x14ac:dyDescent="0.5">
      <c r="B21" s="149" t="s">
        <v>164</v>
      </c>
      <c r="C21" s="241"/>
      <c r="E21" s="239">
        <v>0</v>
      </c>
      <c r="G21" s="240">
        <v>-74764</v>
      </c>
      <c r="I21" s="239">
        <v>-47847</v>
      </c>
      <c r="K21" s="240">
        <v>-74764</v>
      </c>
    </row>
    <row r="22" spans="1:11" s="149" customFormat="1" ht="17.850000000000001" customHeight="1" x14ac:dyDescent="0.5">
      <c r="B22" s="149" t="s">
        <v>102</v>
      </c>
      <c r="C22" s="241"/>
      <c r="E22" s="239">
        <v>257972</v>
      </c>
      <c r="G22" s="240">
        <v>4627</v>
      </c>
      <c r="I22" s="239">
        <v>257714</v>
      </c>
      <c r="K22" s="240">
        <v>4624</v>
      </c>
    </row>
    <row r="23" spans="1:11" s="149" customFormat="1" ht="17.850000000000001" customHeight="1" x14ac:dyDescent="0.5">
      <c r="B23" s="149" t="s">
        <v>211</v>
      </c>
      <c r="C23" s="241"/>
      <c r="E23" s="239">
        <v>-143235</v>
      </c>
      <c r="G23" s="240">
        <v>0</v>
      </c>
      <c r="I23" s="239">
        <v>0</v>
      </c>
      <c r="K23" s="240">
        <v>0</v>
      </c>
    </row>
    <row r="24" spans="1:11" s="149" customFormat="1" ht="17.850000000000001" customHeight="1" x14ac:dyDescent="0.5">
      <c r="B24" s="149" t="s">
        <v>52</v>
      </c>
      <c r="C24" s="241">
        <v>16</v>
      </c>
      <c r="E24" s="239">
        <v>1352388</v>
      </c>
      <c r="G24" s="240">
        <v>1200120</v>
      </c>
      <c r="I24" s="239">
        <v>631513</v>
      </c>
      <c r="K24" s="240">
        <v>646105</v>
      </c>
    </row>
    <row r="25" spans="1:11" s="149" customFormat="1" ht="17.850000000000001" customHeight="1" x14ac:dyDescent="0.5">
      <c r="B25" s="149" t="s">
        <v>125</v>
      </c>
      <c r="C25" s="241"/>
      <c r="E25" s="239">
        <v>0</v>
      </c>
      <c r="G25" s="240">
        <v>0</v>
      </c>
      <c r="I25" s="239">
        <v>-2546159</v>
      </c>
      <c r="K25" s="240">
        <v>-2511420</v>
      </c>
    </row>
    <row r="26" spans="1:11" s="149" customFormat="1" ht="17.850000000000001" customHeight="1" x14ac:dyDescent="0.5">
      <c r="B26" s="149" t="s">
        <v>126</v>
      </c>
      <c r="C26" s="241"/>
      <c r="E26" s="239">
        <v>138600</v>
      </c>
      <c r="G26" s="240">
        <v>127260</v>
      </c>
      <c r="I26" s="239">
        <v>69300</v>
      </c>
      <c r="K26" s="240">
        <v>69300</v>
      </c>
    </row>
    <row r="27" spans="1:11" s="149" customFormat="1" ht="17.850000000000001" customHeight="1" x14ac:dyDescent="0.5">
      <c r="B27" s="149" t="s">
        <v>40</v>
      </c>
      <c r="C27" s="241"/>
      <c r="E27" s="239">
        <v>-207206</v>
      </c>
      <c r="G27" s="240">
        <v>-897415</v>
      </c>
      <c r="I27" s="239">
        <v>-2206112</v>
      </c>
      <c r="K27" s="240">
        <v>-4337478</v>
      </c>
    </row>
    <row r="28" spans="1:11" s="149" customFormat="1" ht="17.850000000000001" customHeight="1" x14ac:dyDescent="0.5">
      <c r="B28" s="149" t="s">
        <v>216</v>
      </c>
      <c r="C28" s="241"/>
      <c r="E28" s="239" t="s">
        <v>210</v>
      </c>
      <c r="G28" s="240" t="s">
        <v>210</v>
      </c>
      <c r="I28" s="239">
        <v>-76999386</v>
      </c>
      <c r="K28" s="240" t="s">
        <v>210</v>
      </c>
    </row>
    <row r="29" spans="1:11" s="149" customFormat="1" ht="17.850000000000001" customHeight="1" x14ac:dyDescent="0.5">
      <c r="B29" s="149" t="s">
        <v>30</v>
      </c>
      <c r="C29" s="241"/>
      <c r="E29" s="239">
        <f>-'T5-6'!G21</f>
        <v>2295131</v>
      </c>
      <c r="G29" s="240">
        <f>-'T5-6'!I21</f>
        <v>1734200</v>
      </c>
      <c r="I29" s="239">
        <f>-'T5-6'!K21</f>
        <v>2161031</v>
      </c>
      <c r="K29" s="240">
        <f>-'T5-6'!M21</f>
        <v>2190563</v>
      </c>
    </row>
    <row r="30" spans="1:11" s="149" customFormat="1" ht="17.850000000000001" customHeight="1" x14ac:dyDescent="0.5">
      <c r="B30" s="149" t="s">
        <v>130</v>
      </c>
      <c r="C30" s="241"/>
      <c r="E30" s="239">
        <v>-15703307</v>
      </c>
      <c r="G30" s="240">
        <v>614920</v>
      </c>
      <c r="I30" s="239">
        <v>1417708</v>
      </c>
      <c r="K30" s="240">
        <v>-4983070</v>
      </c>
    </row>
    <row r="31" spans="1:11" s="149" customFormat="1" ht="17.850000000000001" customHeight="1" x14ac:dyDescent="0.5">
      <c r="B31" s="149" t="s">
        <v>41</v>
      </c>
      <c r="C31" s="72"/>
      <c r="E31" s="239"/>
      <c r="G31" s="240"/>
      <c r="I31" s="239"/>
      <c r="K31" s="240"/>
    </row>
    <row r="32" spans="1:11" s="149" customFormat="1" ht="17.850000000000001" customHeight="1" x14ac:dyDescent="0.5">
      <c r="B32" s="74" t="s">
        <v>42</v>
      </c>
      <c r="C32" s="72"/>
      <c r="E32" s="239">
        <v>-63702013</v>
      </c>
      <c r="G32" s="240">
        <v>-98075845</v>
      </c>
      <c r="I32" s="239">
        <v>-42258848</v>
      </c>
      <c r="K32" s="240">
        <v>-51808884</v>
      </c>
    </row>
    <row r="33" spans="1:11" s="149" customFormat="1" ht="17.850000000000001" customHeight="1" x14ac:dyDescent="0.5">
      <c r="B33" s="74" t="s">
        <v>43</v>
      </c>
      <c r="C33" s="72"/>
      <c r="E33" s="239">
        <v>-147836499</v>
      </c>
      <c r="G33" s="240">
        <v>-100769469</v>
      </c>
      <c r="I33" s="239">
        <v>-98444032</v>
      </c>
      <c r="K33" s="240">
        <v>-75853378</v>
      </c>
    </row>
    <row r="34" spans="1:11" s="149" customFormat="1" ht="17.850000000000001" customHeight="1" x14ac:dyDescent="0.5">
      <c r="B34" s="74" t="s">
        <v>194</v>
      </c>
      <c r="C34" s="72"/>
      <c r="E34" s="239">
        <v>-302087</v>
      </c>
      <c r="G34" s="240">
        <v>0</v>
      </c>
      <c r="I34" s="239">
        <v>-302087</v>
      </c>
      <c r="K34" s="240">
        <v>0</v>
      </c>
    </row>
    <row r="35" spans="1:11" s="149" customFormat="1" ht="17.850000000000001" customHeight="1" x14ac:dyDescent="0.5">
      <c r="B35" s="72" t="s">
        <v>44</v>
      </c>
      <c r="E35" s="239">
        <v>-9226812</v>
      </c>
      <c r="G35" s="240">
        <v>1237986</v>
      </c>
      <c r="I35" s="239">
        <v>-946770</v>
      </c>
      <c r="K35" s="240">
        <v>167301</v>
      </c>
    </row>
    <row r="36" spans="1:11" s="149" customFormat="1" ht="17.850000000000001" customHeight="1" x14ac:dyDescent="0.5">
      <c r="B36" s="74" t="s">
        <v>45</v>
      </c>
      <c r="E36" s="239">
        <v>333254</v>
      </c>
      <c r="G36" s="240">
        <v>-119275</v>
      </c>
      <c r="I36" s="239">
        <v>1840</v>
      </c>
      <c r="K36" s="240">
        <v>-60701</v>
      </c>
    </row>
    <row r="37" spans="1:11" s="149" customFormat="1" ht="17.850000000000001" customHeight="1" x14ac:dyDescent="0.5">
      <c r="B37" s="244" t="s">
        <v>46</v>
      </c>
      <c r="C37" s="72"/>
      <c r="E37" s="239">
        <v>39665481</v>
      </c>
      <c r="F37" s="167"/>
      <c r="G37" s="240">
        <v>56453098</v>
      </c>
      <c r="H37" s="167"/>
      <c r="I37" s="239">
        <v>24376907</v>
      </c>
      <c r="J37" s="167"/>
      <c r="K37" s="240">
        <v>42874340</v>
      </c>
    </row>
    <row r="38" spans="1:11" s="149" customFormat="1" ht="17.850000000000001" customHeight="1" x14ac:dyDescent="0.5">
      <c r="A38" s="72"/>
      <c r="B38" s="74" t="s">
        <v>47</v>
      </c>
      <c r="C38" s="72"/>
      <c r="E38" s="245">
        <v>-8234961</v>
      </c>
      <c r="G38" s="246">
        <v>3458566</v>
      </c>
      <c r="I38" s="245">
        <v>-4560766</v>
      </c>
      <c r="K38" s="246">
        <v>4426265</v>
      </c>
    </row>
    <row r="39" spans="1:11" s="149" customFormat="1" ht="4.1500000000000004" customHeight="1" x14ac:dyDescent="0.5">
      <c r="A39" s="72"/>
      <c r="B39" s="74"/>
      <c r="C39" s="72"/>
      <c r="E39" s="177"/>
      <c r="G39" s="166"/>
      <c r="I39" s="177"/>
      <c r="K39" s="166"/>
    </row>
    <row r="40" spans="1:11" s="149" customFormat="1" ht="17.850000000000001" customHeight="1" x14ac:dyDescent="0.5">
      <c r="A40" s="72" t="s">
        <v>48</v>
      </c>
      <c r="B40" s="72"/>
      <c r="C40" s="72"/>
      <c r="D40" s="240"/>
      <c r="E40" s="239">
        <f>SUM(E11:E38)</f>
        <v>68697011</v>
      </c>
      <c r="F40" s="240"/>
      <c r="G40" s="240">
        <f>SUM(G11:G38)</f>
        <v>101100066</v>
      </c>
      <c r="H40" s="240"/>
      <c r="I40" s="239">
        <f>SUM(I11:I38)</f>
        <v>35923703</v>
      </c>
      <c r="J40" s="240"/>
      <c r="K40" s="240">
        <f>SUM(K11:K38)</f>
        <v>77964720</v>
      </c>
    </row>
    <row r="41" spans="1:11" s="149" customFormat="1" ht="17.850000000000001" customHeight="1" x14ac:dyDescent="0.5">
      <c r="A41" s="72" t="s">
        <v>203</v>
      </c>
      <c r="B41" s="72"/>
      <c r="C41" s="241">
        <v>16</v>
      </c>
      <c r="D41" s="240"/>
      <c r="E41" s="239">
        <v>-446736</v>
      </c>
      <c r="F41" s="240"/>
      <c r="G41" s="240">
        <v>-99600</v>
      </c>
      <c r="H41" s="240"/>
      <c r="I41" s="239">
        <v>0</v>
      </c>
      <c r="J41" s="240"/>
      <c r="K41" s="240">
        <v>0</v>
      </c>
    </row>
    <row r="42" spans="1:11" s="167" customFormat="1" ht="17.850000000000001" customHeight="1" x14ac:dyDescent="0.5">
      <c r="A42" s="247" t="s">
        <v>204</v>
      </c>
      <c r="B42" s="72"/>
      <c r="C42" s="72"/>
      <c r="D42" s="149"/>
      <c r="E42" s="239">
        <v>-2295131</v>
      </c>
      <c r="F42" s="149"/>
      <c r="G42" s="240">
        <v>-1734200</v>
      </c>
      <c r="H42" s="149"/>
      <c r="I42" s="239">
        <v>-2161031</v>
      </c>
      <c r="J42" s="149"/>
      <c r="K42" s="240">
        <v>-2190563</v>
      </c>
    </row>
    <row r="43" spans="1:11" s="167" customFormat="1" ht="17.850000000000001" customHeight="1" x14ac:dyDescent="0.5">
      <c r="A43" s="72" t="s">
        <v>205</v>
      </c>
      <c r="B43" s="72"/>
      <c r="C43" s="72"/>
      <c r="D43" s="149"/>
      <c r="E43" s="176">
        <v>-753944</v>
      </c>
      <c r="G43" s="171">
        <v>-1191783</v>
      </c>
      <c r="I43" s="176">
        <v>-396546</v>
      </c>
      <c r="K43" s="171">
        <v>-503800</v>
      </c>
    </row>
    <row r="44" spans="1:11" s="167" customFormat="1" ht="17.850000000000001" customHeight="1" x14ac:dyDescent="0.5">
      <c r="A44" s="72" t="s">
        <v>191</v>
      </c>
      <c r="B44" s="72"/>
      <c r="C44" s="241">
        <v>7</v>
      </c>
      <c r="D44" s="149"/>
      <c r="E44" s="245">
        <v>0</v>
      </c>
      <c r="F44" s="149"/>
      <c r="G44" s="246">
        <v>-13963838</v>
      </c>
      <c r="H44" s="149"/>
      <c r="I44" s="245">
        <v>0</v>
      </c>
      <c r="J44" s="149"/>
      <c r="K44" s="246">
        <v>0</v>
      </c>
    </row>
    <row r="45" spans="1:11" s="167" customFormat="1" ht="4.1500000000000004" customHeight="1" x14ac:dyDescent="0.5">
      <c r="A45" s="72"/>
      <c r="B45" s="72"/>
      <c r="C45" s="72"/>
      <c r="D45" s="149"/>
      <c r="E45" s="177"/>
      <c r="F45" s="149"/>
      <c r="G45" s="166"/>
      <c r="H45" s="149"/>
      <c r="I45" s="177"/>
      <c r="J45" s="149"/>
      <c r="K45" s="166"/>
    </row>
    <row r="46" spans="1:11" s="167" customFormat="1" ht="17.850000000000001" customHeight="1" x14ac:dyDescent="0.5">
      <c r="A46" s="72" t="s">
        <v>121</v>
      </c>
      <c r="B46" s="72"/>
      <c r="C46" s="72"/>
      <c r="D46" s="166"/>
      <c r="E46" s="248">
        <f>SUM(E40:E44)</f>
        <v>65201200</v>
      </c>
      <c r="F46" s="166"/>
      <c r="G46" s="249">
        <f>SUM(G40:G44)</f>
        <v>84110645</v>
      </c>
      <c r="H46" s="166"/>
      <c r="I46" s="248">
        <f>SUM(I40:I44)</f>
        <v>33366126</v>
      </c>
      <c r="J46" s="166"/>
      <c r="K46" s="249">
        <f>SUM(K40:K44)</f>
        <v>75270357</v>
      </c>
    </row>
    <row r="47" spans="1:11" s="167" customFormat="1" ht="6.75" customHeight="1" x14ac:dyDescent="0.5">
      <c r="A47" s="72"/>
      <c r="B47" s="72"/>
      <c r="C47" s="72"/>
      <c r="D47" s="166"/>
      <c r="E47" s="166"/>
      <c r="F47" s="166"/>
      <c r="G47" s="166"/>
      <c r="H47" s="166"/>
      <c r="I47" s="166"/>
      <c r="J47" s="166"/>
      <c r="K47" s="166"/>
    </row>
    <row r="48" spans="1:11" s="8" customFormat="1" ht="21.95" customHeight="1" x14ac:dyDescent="0.5">
      <c r="A48" s="250" t="str">
        <f>'T2-4'!A48</f>
        <v>หมายเหตุประกอบข้อมูลทางการเงินเป็นส่วนหนึ่งของข้อมูลทางการเงินระหว่างกาลนี้</v>
      </c>
      <c r="B48" s="251"/>
      <c r="C48" s="251"/>
      <c r="D48" s="91"/>
      <c r="E48" s="91"/>
      <c r="F48" s="91"/>
      <c r="G48" s="91"/>
      <c r="H48" s="91"/>
      <c r="I48" s="91"/>
      <c r="J48" s="91"/>
      <c r="K48" s="91"/>
    </row>
    <row r="49" spans="1:11" s="8" customFormat="1" ht="20.100000000000001" customHeight="1" x14ac:dyDescent="0.5">
      <c r="A49" s="252" t="str">
        <f>A1</f>
        <v>บริษัท อาร์ แอนด์ บี ฟู้ด ซัพพลาย จำกัด (มหาชน)</v>
      </c>
      <c r="B49" s="253"/>
      <c r="C49" s="253"/>
    </row>
    <row r="50" spans="1:11" ht="20.100000000000001" customHeight="1" x14ac:dyDescent="0.5">
      <c r="A50" s="225" t="s">
        <v>206</v>
      </c>
      <c r="B50" s="253"/>
      <c r="C50" s="253"/>
      <c r="D50" s="8"/>
      <c r="E50" s="8"/>
      <c r="F50" s="8"/>
      <c r="G50" s="8"/>
      <c r="H50" s="8"/>
      <c r="I50" s="8"/>
      <c r="J50" s="8"/>
      <c r="K50" s="8"/>
    </row>
    <row r="51" spans="1:11" ht="20.100000000000001" customHeight="1" x14ac:dyDescent="0.5">
      <c r="A51" s="226" t="str">
        <f>A3</f>
        <v>สำหรับงวดสามเดือนสิ้นสุดวันที่ 31 มีนาคม พ.ศ. 2565</v>
      </c>
      <c r="B51" s="251"/>
      <c r="C51" s="251"/>
      <c r="D51" s="91"/>
      <c r="E51" s="91"/>
      <c r="F51" s="91"/>
      <c r="G51" s="91"/>
      <c r="H51" s="91"/>
      <c r="I51" s="91"/>
      <c r="J51" s="91"/>
      <c r="K51" s="91"/>
    </row>
    <row r="52" spans="1:11" s="8" customFormat="1" ht="11.25" customHeight="1" x14ac:dyDescent="0.5">
      <c r="A52" s="253"/>
      <c r="B52" s="253"/>
      <c r="C52" s="254"/>
      <c r="E52" s="255"/>
      <c r="G52" s="255"/>
      <c r="I52" s="255"/>
      <c r="K52" s="255"/>
    </row>
    <row r="53" spans="1:11" s="167" customFormat="1" ht="17.850000000000001" customHeight="1" x14ac:dyDescent="0.5">
      <c r="A53" s="256"/>
      <c r="B53" s="256"/>
      <c r="C53" s="257"/>
      <c r="E53" s="293" t="s">
        <v>53</v>
      </c>
      <c r="F53" s="293"/>
      <c r="G53" s="293"/>
      <c r="H53" s="229"/>
      <c r="I53" s="292" t="s">
        <v>67</v>
      </c>
      <c r="J53" s="292"/>
      <c r="K53" s="292"/>
    </row>
    <row r="54" spans="1:11" s="167" customFormat="1" ht="17.850000000000001" customHeight="1" x14ac:dyDescent="0.5">
      <c r="E54" s="230" t="s">
        <v>54</v>
      </c>
      <c r="G54" s="230" t="s">
        <v>54</v>
      </c>
      <c r="I54" s="230" t="s">
        <v>54</v>
      </c>
      <c r="J54" s="149"/>
      <c r="K54" s="230" t="s">
        <v>54</v>
      </c>
    </row>
    <row r="55" spans="1:11" s="167" customFormat="1" ht="17.850000000000001" customHeight="1" x14ac:dyDescent="0.5">
      <c r="A55" s="256"/>
      <c r="B55" s="256"/>
      <c r="C55" s="257"/>
      <c r="E55" s="37" t="s">
        <v>55</v>
      </c>
      <c r="F55" s="231"/>
      <c r="G55" s="37" t="s">
        <v>55</v>
      </c>
      <c r="I55" s="37" t="s">
        <v>55</v>
      </c>
      <c r="J55" s="231"/>
      <c r="K55" s="37" t="s">
        <v>55</v>
      </c>
    </row>
    <row r="56" spans="1:11" s="167" customFormat="1" ht="17.850000000000001" customHeight="1" x14ac:dyDescent="0.5">
      <c r="A56" s="256"/>
      <c r="B56" s="256"/>
      <c r="D56" s="229"/>
      <c r="E56" s="37" t="s">
        <v>173</v>
      </c>
      <c r="F56" s="231"/>
      <c r="G56" s="37" t="s">
        <v>144</v>
      </c>
      <c r="H56" s="232"/>
      <c r="I56" s="37" t="s">
        <v>173</v>
      </c>
      <c r="J56" s="231"/>
      <c r="K56" s="37" t="s">
        <v>144</v>
      </c>
    </row>
    <row r="57" spans="1:11" s="167" customFormat="1" ht="17.850000000000001" customHeight="1" x14ac:dyDescent="0.5">
      <c r="B57" s="236"/>
      <c r="C57" s="234" t="s">
        <v>1</v>
      </c>
      <c r="D57" s="149"/>
      <c r="E57" s="159" t="s">
        <v>2</v>
      </c>
      <c r="F57" s="235"/>
      <c r="G57" s="159" t="s">
        <v>2</v>
      </c>
      <c r="H57" s="149"/>
      <c r="I57" s="159" t="s">
        <v>2</v>
      </c>
      <c r="J57" s="235"/>
      <c r="K57" s="159" t="s">
        <v>2</v>
      </c>
    </row>
    <row r="58" spans="1:11" s="167" customFormat="1" ht="17.850000000000001" customHeight="1" x14ac:dyDescent="0.5">
      <c r="A58" s="236" t="s">
        <v>49</v>
      </c>
      <c r="B58" s="236"/>
      <c r="C58" s="157"/>
      <c r="D58" s="149"/>
      <c r="E58" s="258"/>
      <c r="F58" s="235"/>
      <c r="G58" s="38"/>
      <c r="H58" s="149"/>
      <c r="I58" s="258"/>
      <c r="J58" s="235"/>
      <c r="K58" s="38"/>
    </row>
    <row r="59" spans="1:11" s="167" customFormat="1" ht="17.850000000000001" customHeight="1" x14ac:dyDescent="0.5">
      <c r="A59" s="149" t="s">
        <v>195</v>
      </c>
      <c r="B59" s="149"/>
      <c r="C59" s="259"/>
      <c r="E59" s="260"/>
      <c r="G59" s="261"/>
      <c r="I59" s="260"/>
      <c r="K59" s="261"/>
    </row>
    <row r="60" spans="1:11" s="167" customFormat="1" ht="17.850000000000001" customHeight="1" x14ac:dyDescent="0.5">
      <c r="A60" s="149"/>
      <c r="B60" s="149" t="s">
        <v>148</v>
      </c>
      <c r="C60" s="259"/>
      <c r="E60" s="260">
        <v>-400000000</v>
      </c>
      <c r="G60" s="261">
        <v>0</v>
      </c>
      <c r="I60" s="260">
        <v>-400000000</v>
      </c>
      <c r="K60" s="261">
        <v>0</v>
      </c>
    </row>
    <row r="61" spans="1:11" s="167" customFormat="1" ht="17.850000000000001" customHeight="1" x14ac:dyDescent="0.5">
      <c r="A61" s="149" t="s">
        <v>196</v>
      </c>
      <c r="B61" s="149"/>
      <c r="C61" s="259"/>
      <c r="E61" s="260"/>
      <c r="G61" s="261"/>
      <c r="I61" s="260"/>
      <c r="K61" s="261"/>
    </row>
    <row r="62" spans="1:11" s="167" customFormat="1" ht="17.850000000000001" customHeight="1" x14ac:dyDescent="0.5">
      <c r="A62" s="149"/>
      <c r="B62" s="149" t="s">
        <v>197</v>
      </c>
      <c r="C62" s="259"/>
      <c r="E62" s="260">
        <v>613383132</v>
      </c>
      <c r="G62" s="261">
        <v>0</v>
      </c>
      <c r="I62" s="260">
        <v>613383132</v>
      </c>
      <c r="K62" s="261">
        <v>0</v>
      </c>
    </row>
    <row r="63" spans="1:11" s="167" customFormat="1" ht="17.850000000000001" customHeight="1" x14ac:dyDescent="0.5">
      <c r="A63" s="149" t="s">
        <v>50</v>
      </c>
      <c r="B63" s="149"/>
      <c r="C63" s="259"/>
      <c r="E63" s="260">
        <v>-57517068</v>
      </c>
      <c r="G63" s="261">
        <v>-40629390</v>
      </c>
      <c r="I63" s="260">
        <v>-54908450</v>
      </c>
      <c r="K63" s="261">
        <v>-36562077</v>
      </c>
    </row>
    <row r="64" spans="1:11" s="167" customFormat="1" ht="17.850000000000001" customHeight="1" x14ac:dyDescent="0.5">
      <c r="A64" s="149" t="s">
        <v>95</v>
      </c>
      <c r="B64" s="149"/>
      <c r="C64" s="259"/>
      <c r="E64" s="260">
        <v>0</v>
      </c>
      <c r="G64" s="261">
        <v>74766</v>
      </c>
      <c r="I64" s="260">
        <v>1004793</v>
      </c>
      <c r="K64" s="261">
        <v>74766</v>
      </c>
    </row>
    <row r="65" spans="1:11" s="167" customFormat="1" ht="17.850000000000001" customHeight="1" x14ac:dyDescent="0.5">
      <c r="A65" s="149" t="s">
        <v>146</v>
      </c>
      <c r="B65" s="149"/>
      <c r="C65" s="259"/>
      <c r="E65" s="260">
        <v>0</v>
      </c>
      <c r="G65" s="261">
        <v>-420000</v>
      </c>
      <c r="I65" s="260">
        <v>0</v>
      </c>
      <c r="K65" s="261">
        <v>0</v>
      </c>
    </row>
    <row r="66" spans="1:11" s="167" customFormat="1" ht="17.850000000000001" customHeight="1" x14ac:dyDescent="0.5">
      <c r="A66" s="149" t="s">
        <v>59</v>
      </c>
      <c r="B66" s="149"/>
      <c r="C66" s="259">
        <v>13</v>
      </c>
      <c r="E66" s="260">
        <v>-245600</v>
      </c>
      <c r="G66" s="261">
        <v>-399831</v>
      </c>
      <c r="I66" s="260">
        <v>-158600</v>
      </c>
      <c r="K66" s="261">
        <v>-388130</v>
      </c>
    </row>
    <row r="67" spans="1:11" s="167" customFormat="1" ht="17.850000000000001" customHeight="1" x14ac:dyDescent="0.5">
      <c r="A67" s="73" t="s">
        <v>140</v>
      </c>
      <c r="B67" s="149"/>
      <c r="C67" s="259"/>
      <c r="E67" s="260">
        <v>0</v>
      </c>
      <c r="G67" s="261">
        <v>0</v>
      </c>
      <c r="I67" s="260">
        <v>0</v>
      </c>
      <c r="K67" s="261">
        <v>-2987000</v>
      </c>
    </row>
    <row r="68" spans="1:11" s="167" customFormat="1" ht="17.850000000000001" customHeight="1" x14ac:dyDescent="0.5">
      <c r="A68" s="73" t="s">
        <v>198</v>
      </c>
      <c r="B68" s="149"/>
      <c r="C68" s="259"/>
      <c r="E68" s="260">
        <v>0</v>
      </c>
      <c r="G68" s="261"/>
      <c r="I68" s="260">
        <v>6606027</v>
      </c>
      <c r="K68" s="261">
        <v>0</v>
      </c>
    </row>
    <row r="69" spans="1:11" s="167" customFormat="1" ht="17.850000000000001" customHeight="1" x14ac:dyDescent="0.5">
      <c r="A69" s="167" t="s">
        <v>199</v>
      </c>
      <c r="B69" s="149"/>
      <c r="C69" s="156"/>
      <c r="E69" s="177">
        <v>0</v>
      </c>
      <c r="G69" s="166">
        <v>0</v>
      </c>
      <c r="I69" s="177">
        <v>9561204</v>
      </c>
      <c r="K69" s="166">
        <v>20458800</v>
      </c>
    </row>
    <row r="70" spans="1:11" s="167" customFormat="1" ht="17.850000000000001" customHeight="1" x14ac:dyDescent="0.5">
      <c r="A70" s="149" t="s">
        <v>169</v>
      </c>
      <c r="B70" s="149"/>
      <c r="C70" s="259"/>
      <c r="E70" s="260">
        <v>0</v>
      </c>
      <c r="F70" s="262"/>
      <c r="G70" s="261">
        <v>0</v>
      </c>
      <c r="H70" s="262"/>
      <c r="I70" s="260">
        <v>0</v>
      </c>
      <c r="J70" s="262"/>
      <c r="K70" s="261">
        <v>-23265800</v>
      </c>
    </row>
    <row r="71" spans="1:11" s="167" customFormat="1" ht="17.850000000000001" customHeight="1" x14ac:dyDescent="0.5">
      <c r="A71" s="149" t="s">
        <v>122</v>
      </c>
      <c r="B71" s="149"/>
      <c r="C71" s="259"/>
      <c r="E71" s="260">
        <v>0</v>
      </c>
      <c r="F71" s="262"/>
      <c r="G71" s="261">
        <v>0</v>
      </c>
      <c r="H71" s="262"/>
      <c r="I71" s="260">
        <v>2488634</v>
      </c>
      <c r="J71" s="262"/>
      <c r="K71" s="261">
        <v>2233491</v>
      </c>
    </row>
    <row r="72" spans="1:11" s="167" customFormat="1" ht="17.850000000000001" customHeight="1" x14ac:dyDescent="0.5">
      <c r="A72" s="149" t="s">
        <v>127</v>
      </c>
      <c r="B72" s="149"/>
      <c r="C72" s="259"/>
      <c r="E72" s="260">
        <v>-115500</v>
      </c>
      <c r="F72" s="262"/>
      <c r="G72" s="261">
        <v>-88620</v>
      </c>
      <c r="H72" s="262"/>
      <c r="I72" s="260">
        <v>-69300</v>
      </c>
      <c r="J72" s="262"/>
      <c r="K72" s="261">
        <v>-69300</v>
      </c>
    </row>
    <row r="73" spans="1:11" s="167" customFormat="1" ht="17.850000000000001" customHeight="1" x14ac:dyDescent="0.5">
      <c r="A73" s="149" t="s">
        <v>40</v>
      </c>
      <c r="B73" s="149"/>
      <c r="C73" s="72"/>
      <c r="E73" s="260">
        <v>148380</v>
      </c>
      <c r="G73" s="261">
        <v>181685</v>
      </c>
      <c r="I73" s="260">
        <v>2695070</v>
      </c>
      <c r="K73" s="261">
        <v>3108446</v>
      </c>
    </row>
    <row r="74" spans="1:11" s="167" customFormat="1" ht="17.850000000000001" customHeight="1" x14ac:dyDescent="0.5">
      <c r="A74" s="72" t="s">
        <v>191</v>
      </c>
      <c r="B74" s="149"/>
      <c r="C74" s="241">
        <v>7</v>
      </c>
      <c r="E74" s="263">
        <v>0</v>
      </c>
      <c r="G74" s="264">
        <v>-629205</v>
      </c>
      <c r="I74" s="263">
        <v>0</v>
      </c>
      <c r="K74" s="264">
        <v>0</v>
      </c>
    </row>
    <row r="75" spans="1:11" s="167" customFormat="1" ht="3" customHeight="1" x14ac:dyDescent="0.5">
      <c r="A75" s="256"/>
      <c r="B75" s="256"/>
      <c r="C75" s="265"/>
      <c r="E75" s="266"/>
      <c r="I75" s="266"/>
    </row>
    <row r="76" spans="1:11" s="167" customFormat="1" ht="17.850000000000001" customHeight="1" x14ac:dyDescent="0.5">
      <c r="A76" s="265" t="s">
        <v>212</v>
      </c>
      <c r="B76" s="265"/>
      <c r="C76" s="72"/>
      <c r="E76" s="248">
        <f>SUM(E59:E74)</f>
        <v>155653344</v>
      </c>
      <c r="G76" s="249">
        <f>SUM(G59:G74)</f>
        <v>-41910595</v>
      </c>
      <c r="I76" s="248">
        <f>SUM(I59:I74)</f>
        <v>180602510</v>
      </c>
      <c r="K76" s="249">
        <f>SUM(K59:K74)</f>
        <v>-37396804</v>
      </c>
    </row>
    <row r="77" spans="1:11" s="167" customFormat="1" ht="6" customHeight="1" x14ac:dyDescent="0.5">
      <c r="A77" s="256"/>
      <c r="B77" s="256"/>
      <c r="C77" s="241"/>
      <c r="E77" s="266"/>
      <c r="I77" s="266"/>
    </row>
    <row r="78" spans="1:11" s="167" customFormat="1" ht="17.850000000000001" customHeight="1" x14ac:dyDescent="0.5">
      <c r="A78" s="267" t="s">
        <v>51</v>
      </c>
      <c r="B78" s="268"/>
      <c r="E78" s="177"/>
      <c r="G78" s="166"/>
      <c r="I78" s="177"/>
      <c r="K78" s="166"/>
    </row>
    <row r="79" spans="1:11" s="167" customFormat="1" ht="17.850000000000001" customHeight="1" x14ac:dyDescent="0.5">
      <c r="A79" s="167" t="s">
        <v>165</v>
      </c>
      <c r="B79" s="256"/>
      <c r="C79" s="257"/>
      <c r="E79" s="177">
        <v>-1737702</v>
      </c>
      <c r="G79" s="166">
        <v>-2499375</v>
      </c>
      <c r="I79" s="177">
        <v>-348720</v>
      </c>
      <c r="K79" s="166">
        <v>-80247</v>
      </c>
    </row>
    <row r="80" spans="1:11" s="167" customFormat="1" ht="17.850000000000001" customHeight="1" x14ac:dyDescent="0.5">
      <c r="A80" s="167" t="s">
        <v>214</v>
      </c>
      <c r="B80" s="256"/>
      <c r="C80" s="257"/>
      <c r="E80" s="177">
        <v>4899387</v>
      </c>
      <c r="G80" s="166">
        <v>11305800</v>
      </c>
      <c r="I80" s="177">
        <v>0</v>
      </c>
      <c r="K80" s="166">
        <v>0</v>
      </c>
    </row>
    <row r="81" spans="1:11" s="167" customFormat="1" ht="17.850000000000001" customHeight="1" x14ac:dyDescent="0.5">
      <c r="A81" s="167" t="s">
        <v>191</v>
      </c>
      <c r="B81" s="256"/>
      <c r="C81" s="257">
        <v>7</v>
      </c>
      <c r="E81" s="269">
        <v>0</v>
      </c>
      <c r="G81" s="270">
        <v>576577</v>
      </c>
      <c r="I81" s="269">
        <v>0</v>
      </c>
      <c r="K81" s="270">
        <v>0</v>
      </c>
    </row>
    <row r="82" spans="1:11" s="167" customFormat="1" ht="3" customHeight="1" x14ac:dyDescent="0.5">
      <c r="A82" s="256"/>
      <c r="B82" s="256"/>
      <c r="C82" s="256"/>
      <c r="E82" s="266"/>
      <c r="I82" s="266"/>
    </row>
    <row r="83" spans="1:11" s="149" customFormat="1" ht="18" customHeight="1" x14ac:dyDescent="0.5">
      <c r="A83" s="256" t="s">
        <v>213</v>
      </c>
      <c r="B83" s="256"/>
      <c r="C83" s="256"/>
      <c r="D83" s="167"/>
      <c r="E83" s="248">
        <f>SUM(E79:E82)</f>
        <v>3161685</v>
      </c>
      <c r="F83" s="167"/>
      <c r="G83" s="249">
        <f>SUM(G79:G82)</f>
        <v>9383002</v>
      </c>
      <c r="H83" s="167"/>
      <c r="I83" s="248">
        <f>SUM(I79:I82)</f>
        <v>-348720</v>
      </c>
      <c r="J83" s="167"/>
      <c r="K83" s="249">
        <f>SUM(K79:K82)</f>
        <v>-80247</v>
      </c>
    </row>
    <row r="84" spans="1:11" s="167" customFormat="1" ht="6" customHeight="1" x14ac:dyDescent="0.5">
      <c r="A84" s="256"/>
      <c r="B84" s="256"/>
      <c r="C84" s="256"/>
      <c r="E84" s="266"/>
      <c r="I84" s="266"/>
    </row>
    <row r="85" spans="1:11" s="167" customFormat="1" ht="17.850000000000001" customHeight="1" x14ac:dyDescent="0.5">
      <c r="A85" s="271" t="s">
        <v>120</v>
      </c>
      <c r="B85" s="74"/>
      <c r="C85" s="74"/>
      <c r="D85" s="149"/>
      <c r="E85" s="177">
        <f>+SUM(E83,E76,E46)</f>
        <v>224016229</v>
      </c>
      <c r="F85" s="272"/>
      <c r="G85" s="166">
        <f>+SUM(G83,G76,G46)</f>
        <v>51583052</v>
      </c>
      <c r="H85" s="272"/>
      <c r="I85" s="177">
        <f>+SUM(I83,I76,I46)</f>
        <v>213619916</v>
      </c>
      <c r="J85" s="272"/>
      <c r="K85" s="166">
        <f>+SUM(K83,K76,K46)</f>
        <v>37793306</v>
      </c>
    </row>
    <row r="86" spans="1:11" s="149" customFormat="1" ht="17.850000000000001" customHeight="1" x14ac:dyDescent="0.5">
      <c r="A86" s="74" t="s">
        <v>83</v>
      </c>
      <c r="B86" s="74"/>
      <c r="C86" s="273"/>
      <c r="E86" s="177">
        <f>'T2-4'!I14</f>
        <v>774464411</v>
      </c>
      <c r="F86" s="272"/>
      <c r="G86" s="166">
        <v>613654534</v>
      </c>
      <c r="H86" s="272"/>
      <c r="I86" s="177">
        <f>'T2-4'!M14</f>
        <v>357869139</v>
      </c>
      <c r="J86" s="272"/>
      <c r="K86" s="166">
        <v>415523283</v>
      </c>
    </row>
    <row r="87" spans="1:11" s="149" customFormat="1" ht="17.850000000000001" customHeight="1" x14ac:dyDescent="0.5">
      <c r="A87" s="74" t="s">
        <v>215</v>
      </c>
      <c r="B87" s="74"/>
      <c r="C87" s="273"/>
      <c r="E87" s="177">
        <v>-346429</v>
      </c>
      <c r="F87" s="272"/>
      <c r="G87" s="166">
        <v>1109978</v>
      </c>
      <c r="H87" s="272"/>
      <c r="I87" s="177">
        <v>-250605</v>
      </c>
      <c r="J87" s="272"/>
      <c r="K87" s="166">
        <v>830295</v>
      </c>
    </row>
    <row r="88" spans="1:11" s="149" customFormat="1" ht="3" customHeight="1" x14ac:dyDescent="0.5">
      <c r="A88" s="256"/>
      <c r="B88" s="256"/>
      <c r="C88" s="257"/>
      <c r="D88" s="167"/>
      <c r="E88" s="274"/>
      <c r="F88" s="262"/>
      <c r="G88" s="275"/>
      <c r="H88" s="262"/>
      <c r="I88" s="274"/>
      <c r="J88" s="262"/>
      <c r="K88" s="275"/>
    </row>
    <row r="89" spans="1:11" s="149" customFormat="1" ht="17.850000000000001" customHeight="1" thickBot="1" x14ac:dyDescent="0.55000000000000004">
      <c r="A89" s="271" t="s">
        <v>84</v>
      </c>
      <c r="B89" s="74"/>
      <c r="C89" s="74"/>
      <c r="E89" s="276">
        <f>SUM(E85:E88)</f>
        <v>998134211</v>
      </c>
      <c r="F89" s="272"/>
      <c r="G89" s="277">
        <f>SUM(G85:G88)</f>
        <v>666347564</v>
      </c>
      <c r="H89" s="272"/>
      <c r="I89" s="276">
        <f>SUM(I85:I88)</f>
        <v>571238450</v>
      </c>
      <c r="J89" s="272"/>
      <c r="K89" s="277">
        <f>SUM(K85:K88)</f>
        <v>454146884</v>
      </c>
    </row>
    <row r="90" spans="1:11" s="167" customFormat="1" ht="6" customHeight="1" thickTop="1" x14ac:dyDescent="0.5">
      <c r="A90" s="256"/>
      <c r="B90" s="256"/>
      <c r="C90" s="256"/>
      <c r="E90" s="177"/>
      <c r="F90" s="272"/>
      <c r="G90" s="166"/>
      <c r="H90" s="272"/>
      <c r="I90" s="177"/>
      <c r="J90" s="272"/>
      <c r="K90" s="166"/>
    </row>
    <row r="91" spans="1:11" s="167" customFormat="1" ht="17.850000000000001" customHeight="1" x14ac:dyDescent="0.5">
      <c r="A91" s="271" t="s">
        <v>166</v>
      </c>
      <c r="B91" s="74"/>
      <c r="C91" s="74"/>
      <c r="D91" s="149"/>
      <c r="E91" s="177"/>
      <c r="F91" s="262"/>
      <c r="G91" s="166"/>
      <c r="H91" s="262"/>
      <c r="I91" s="177"/>
      <c r="J91" s="272"/>
      <c r="K91" s="166"/>
    </row>
    <row r="92" spans="1:11" s="167" customFormat="1" ht="3" customHeight="1" x14ac:dyDescent="0.5">
      <c r="A92" s="256"/>
      <c r="B92" s="256"/>
      <c r="C92" s="257"/>
      <c r="E92" s="177"/>
      <c r="F92" s="262"/>
      <c r="G92" s="166"/>
      <c r="H92" s="262"/>
      <c r="I92" s="177"/>
      <c r="J92" s="262"/>
      <c r="K92" s="166"/>
    </row>
    <row r="93" spans="1:11" s="149" customFormat="1" ht="17.850000000000001" customHeight="1" x14ac:dyDescent="0.5">
      <c r="A93" s="74" t="s">
        <v>129</v>
      </c>
      <c r="C93" s="273"/>
      <c r="E93" s="177">
        <v>2643888</v>
      </c>
      <c r="F93" s="272"/>
      <c r="G93" s="166">
        <v>11911651</v>
      </c>
      <c r="H93" s="272"/>
      <c r="I93" s="278">
        <v>783503</v>
      </c>
      <c r="J93" s="272"/>
      <c r="K93" s="279">
        <v>11940131</v>
      </c>
    </row>
    <row r="94" spans="1:11" s="149" customFormat="1" ht="17.850000000000001" customHeight="1" x14ac:dyDescent="0.5">
      <c r="A94" s="74" t="s">
        <v>137</v>
      </c>
      <c r="C94" s="273">
        <v>14</v>
      </c>
      <c r="E94" s="278">
        <v>1046266</v>
      </c>
      <c r="F94" s="272"/>
      <c r="G94" s="279">
        <v>2012060</v>
      </c>
      <c r="H94" s="272"/>
      <c r="I94" s="278">
        <v>869869</v>
      </c>
      <c r="J94" s="272"/>
      <c r="K94" s="279">
        <v>1615898</v>
      </c>
    </row>
    <row r="95" spans="1:11" s="149" customFormat="1" ht="17.45" customHeight="1" x14ac:dyDescent="0.5">
      <c r="A95" s="149" t="s">
        <v>170</v>
      </c>
      <c r="C95" s="273"/>
      <c r="E95" s="278">
        <v>0</v>
      </c>
      <c r="F95" s="272"/>
      <c r="G95" s="279">
        <v>-606924</v>
      </c>
      <c r="H95" s="272"/>
      <c r="I95" s="278">
        <v>0</v>
      </c>
      <c r="J95" s="272"/>
      <c r="K95" s="279">
        <v>0</v>
      </c>
    </row>
    <row r="96" spans="1:11" s="149" customFormat="1" ht="17.850000000000001" customHeight="1" x14ac:dyDescent="0.5">
      <c r="A96" s="74" t="s">
        <v>136</v>
      </c>
      <c r="C96" s="273"/>
      <c r="E96" s="278">
        <v>0</v>
      </c>
      <c r="F96" s="272"/>
      <c r="G96" s="279">
        <v>0</v>
      </c>
      <c r="H96" s="272"/>
      <c r="I96" s="278">
        <v>57525</v>
      </c>
      <c r="J96" s="272"/>
      <c r="K96" s="279">
        <v>277929</v>
      </c>
    </row>
    <row r="97" spans="1:11" s="149" customFormat="1" ht="17.850000000000001" customHeight="1" x14ac:dyDescent="0.5">
      <c r="A97" s="74" t="s">
        <v>193</v>
      </c>
      <c r="C97" s="273"/>
      <c r="E97" s="278">
        <v>2714977</v>
      </c>
      <c r="F97" s="272"/>
      <c r="G97" s="279">
        <v>0</v>
      </c>
      <c r="H97" s="272"/>
      <c r="I97" s="278">
        <v>0</v>
      </c>
      <c r="J97" s="272"/>
      <c r="K97" s="279">
        <v>0</v>
      </c>
    </row>
    <row r="98" spans="1:11" s="149" customFormat="1" ht="17.850000000000001" customHeight="1" x14ac:dyDescent="0.5">
      <c r="A98" s="74" t="s">
        <v>209</v>
      </c>
      <c r="C98" s="273"/>
      <c r="E98" s="278" t="s">
        <v>210</v>
      </c>
      <c r="F98" s="272"/>
      <c r="G98" s="279">
        <v>0</v>
      </c>
      <c r="H98" s="272"/>
      <c r="I98" s="278">
        <v>76999386</v>
      </c>
      <c r="J98" s="272"/>
      <c r="K98" s="279">
        <v>0</v>
      </c>
    </row>
    <row r="99" spans="1:11" s="149" customFormat="1" ht="8.25" customHeight="1" x14ac:dyDescent="0.5">
      <c r="A99" s="74"/>
      <c r="C99" s="273"/>
      <c r="E99" s="279"/>
      <c r="F99" s="272"/>
      <c r="G99" s="279"/>
      <c r="H99" s="272"/>
      <c r="I99" s="279"/>
      <c r="J99" s="272"/>
      <c r="K99" s="279"/>
    </row>
    <row r="100" spans="1:11" ht="21.95" customHeight="1" x14ac:dyDescent="0.5">
      <c r="A100" s="250" t="str">
        <f>'T2-4'!A48</f>
        <v>หมายเหตุประกอบข้อมูลทางการเงินเป็นส่วนหนึ่งของข้อมูลทางการเงินระหว่างกาลนี้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</row>
    <row r="101" spans="1:11" ht="18.75" x14ac:dyDescent="0.5">
      <c r="E101" s="63"/>
      <c r="G101" s="63"/>
      <c r="I101" s="63"/>
      <c r="K101" s="63"/>
    </row>
    <row r="102" spans="1:11" ht="21" customHeight="1" x14ac:dyDescent="0.5"/>
    <row r="103" spans="1:11" ht="21" customHeight="1" x14ac:dyDescent="0.5"/>
  </sheetData>
  <mergeCells count="4">
    <mergeCell ref="E5:G5"/>
    <mergeCell ref="I5:K5"/>
    <mergeCell ref="E53:G53"/>
    <mergeCell ref="I53:K53"/>
  </mergeCells>
  <pageMargins left="0.8" right="0.5" top="0.5" bottom="0.6" header="0.49" footer="0.4"/>
  <pageSetup paperSize="9" scale="95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T2-4</vt:lpstr>
      <vt:lpstr>T5-6</vt:lpstr>
      <vt:lpstr>T7</vt:lpstr>
      <vt:lpstr>T8</vt:lpstr>
      <vt:lpstr>T9-10</vt:lpstr>
      <vt:lpstr>'T8'!_Toc249339136</vt:lpstr>
      <vt:lpstr>'T8'!_Toc249339139</vt:lpstr>
      <vt:lpstr>'T2-4'!Print_Area</vt:lpstr>
      <vt:lpstr>'T5-6'!Print_Area</vt:lpstr>
      <vt:lpstr>'T7'!Print_Area</vt:lpstr>
      <vt:lpstr>'T8'!Print_Area</vt:lpstr>
      <vt:lpstr>'T9-10'!Print_Area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2022-05-06T06:45:09Z</cp:lastPrinted>
  <dcterms:created xsi:type="dcterms:W3CDTF">2016-05-25T05:54:52Z</dcterms:created>
  <dcterms:modified xsi:type="dcterms:W3CDTF">2022-05-06T06:46:22Z</dcterms:modified>
</cp:coreProperties>
</file>