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Mar2023_Q1\"/>
    </mc:Choice>
  </mc:AlternateContent>
  <xr:revisionPtr revIDLastSave="0" documentId="13_ncr:1_{ED3A5142-624F-49E7-B7BF-44537AE1FECC}" xr6:coauthVersionLast="47" xr6:coauthVersionMax="47" xr10:uidLastSave="{00000000-0000-0000-0000-000000000000}"/>
  <bookViews>
    <workbookView xWindow="-120" yWindow="-120" windowWidth="21840" windowHeight="13140" tabRatio="703" activeTab="4" xr2:uid="{00000000-000D-0000-FFFF-FFFF00000000}"/>
  </bookViews>
  <sheets>
    <sheet name="EN 2-4" sheetId="23" r:id="rId1"/>
    <sheet name="E5" sheetId="16" r:id="rId2"/>
    <sheet name="E6" sheetId="17" r:id="rId3"/>
    <sheet name="E7" sheetId="18" r:id="rId4"/>
    <sheet name="E8-9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8" i="23" l="1"/>
  <c r="I102" i="19"/>
  <c r="K82" i="19" l="1"/>
  <c r="I82" i="19"/>
  <c r="G82" i="19"/>
  <c r="E82" i="19"/>
  <c r="K31" i="19" l="1"/>
  <c r="I31" i="19"/>
  <c r="G31" i="19"/>
  <c r="E31" i="19"/>
  <c r="U27" i="17"/>
  <c r="K90" i="19" l="1"/>
  <c r="G90" i="19"/>
  <c r="K21" i="18"/>
  <c r="I21" i="18"/>
  <c r="G21" i="18"/>
  <c r="O18" i="18"/>
  <c r="U29" i="17"/>
  <c r="M29" i="17"/>
  <c r="K29" i="17"/>
  <c r="I29" i="17"/>
  <c r="G29" i="17"/>
  <c r="S26" i="17"/>
  <c r="W26" i="17" s="1"/>
  <c r="S25" i="17"/>
  <c r="M37" i="16"/>
  <c r="M39" i="16" s="1"/>
  <c r="M16" i="16"/>
  <c r="I37" i="16"/>
  <c r="I39" i="16" s="1"/>
  <c r="I16" i="16"/>
  <c r="I90" i="19"/>
  <c r="E90" i="19"/>
  <c r="S15" i="17"/>
  <c r="S19" i="17"/>
  <c r="W19" i="17" s="1"/>
  <c r="I27" i="16" l="1"/>
  <c r="M27" i="16"/>
  <c r="W25" i="17"/>
  <c r="K16" i="16"/>
  <c r="K27" i="16" s="1"/>
  <c r="G16" i="16"/>
  <c r="G27" i="16" s="1"/>
  <c r="M131" i="23"/>
  <c r="I131" i="23"/>
  <c r="K131" i="23"/>
  <c r="G131" i="23"/>
  <c r="G134" i="23" s="1"/>
  <c r="G30" i="16" l="1"/>
  <c r="E13" i="19"/>
  <c r="M30" i="16"/>
  <c r="K13" i="19"/>
  <c r="K46" i="19" s="1"/>
  <c r="K51" i="19" s="1"/>
  <c r="K92" i="19" s="1"/>
  <c r="K96" i="19" s="1"/>
  <c r="K30" i="16"/>
  <c r="I13" i="19"/>
  <c r="I30" i="16"/>
  <c r="G13" i="19"/>
  <c r="G46" i="19" s="1"/>
  <c r="G51" i="19" s="1"/>
  <c r="G92" i="19" s="1"/>
  <c r="G96" i="19" s="1"/>
  <c r="I134" i="23"/>
  <c r="G44" i="16" l="1"/>
  <c r="O27" i="17" s="1"/>
  <c r="M44" i="16"/>
  <c r="M41" i="16"/>
  <c r="M50" i="16" s="1"/>
  <c r="M53" i="16" s="1"/>
  <c r="I44" i="16"/>
  <c r="I57" i="16" s="1"/>
  <c r="I41" i="16"/>
  <c r="U22" i="17"/>
  <c r="M22" i="17"/>
  <c r="K22" i="17"/>
  <c r="I22" i="17"/>
  <c r="G22" i="17"/>
  <c r="S18" i="17"/>
  <c r="W18" i="17" s="1"/>
  <c r="O29" i="17" l="1"/>
  <c r="M47" i="16"/>
  <c r="M57" i="16"/>
  <c r="I50" i="16"/>
  <c r="I53" i="16" s="1"/>
  <c r="I47" i="16"/>
  <c r="W15" i="17"/>
  <c r="O12" i="18" l="1"/>
  <c r="K15" i="18"/>
  <c r="I15" i="18"/>
  <c r="G15" i="18"/>
  <c r="G26" i="23" l="1"/>
  <c r="A1" i="18" l="1"/>
  <c r="A1" i="19" s="1"/>
  <c r="M134" i="23"/>
  <c r="M81" i="23"/>
  <c r="M74" i="23"/>
  <c r="M41" i="23"/>
  <c r="M26" i="23"/>
  <c r="I81" i="23"/>
  <c r="I74" i="23"/>
  <c r="I41" i="23"/>
  <c r="I26" i="23"/>
  <c r="K134" i="23"/>
  <c r="K81" i="23"/>
  <c r="G81" i="23"/>
  <c r="K74" i="23"/>
  <c r="G74" i="23"/>
  <c r="A54" i="23"/>
  <c r="A101" i="23" s="1"/>
  <c r="K41" i="23"/>
  <c r="G41" i="23"/>
  <c r="K26" i="23"/>
  <c r="I83" i="23" l="1"/>
  <c r="I136" i="23" s="1"/>
  <c r="M43" i="23"/>
  <c r="I43" i="23"/>
  <c r="K83" i="23"/>
  <c r="K136" i="23" s="1"/>
  <c r="M83" i="23"/>
  <c r="M136" i="23" s="1"/>
  <c r="G43" i="23"/>
  <c r="K43" i="23"/>
  <c r="G83" i="23"/>
  <c r="G136" i="23" s="1"/>
  <c r="K37" i="16" l="1"/>
  <c r="K39" i="16" s="1"/>
  <c r="K44" i="16" l="1"/>
  <c r="K57" i="16" l="1"/>
  <c r="M19" i="18"/>
  <c r="K41" i="16"/>
  <c r="K47" i="16"/>
  <c r="M15" i="18"/>
  <c r="M21" i="18" l="1"/>
  <c r="O19" i="18"/>
  <c r="O21" i="18" s="1"/>
  <c r="K50" i="16"/>
  <c r="K53" i="16" s="1"/>
  <c r="O13" i="18"/>
  <c r="O15" i="18" s="1"/>
  <c r="A3" i="18"/>
  <c r="A3" i="19" l="1"/>
  <c r="A57" i="19"/>
  <c r="G37" i="16" l="1"/>
  <c r="G39" i="16" l="1"/>
  <c r="G41" i="16" s="1"/>
  <c r="G50" i="16" l="1"/>
  <c r="Q27" i="17" s="1"/>
  <c r="I46" i="19"/>
  <c r="I51" i="19" s="1"/>
  <c r="Q29" i="17" l="1"/>
  <c r="S27" i="17"/>
  <c r="E46" i="19"/>
  <c r="E51" i="19" s="1"/>
  <c r="E92" i="19" s="1"/>
  <c r="W27" i="17" l="1"/>
  <c r="S29" i="17"/>
  <c r="W29" i="17" s="1"/>
  <c r="I92" i="19"/>
  <c r="I96" i="19" s="1"/>
  <c r="A55" i="19"/>
  <c r="G47" i="16" l="1"/>
  <c r="G57" i="16"/>
  <c r="O22" i="17"/>
  <c r="G53" i="16"/>
  <c r="E96" i="19"/>
  <c r="S20" i="17" l="1"/>
  <c r="Q22" i="17" l="1"/>
  <c r="W20" i="17"/>
  <c r="S22" i="17"/>
  <c r="W22" i="17" s="1"/>
</calcChain>
</file>

<file path=xl/sharedStrings.xml><?xml version="1.0" encoding="utf-8"?>
<sst xmlns="http://schemas.openxmlformats.org/spreadsheetml/2006/main" count="382" uniqueCount="217">
  <si>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</si>
  <si>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</si>
  <si>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</si>
  <si>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</si>
  <si>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</si>
  <si>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</si>
  <si>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</si>
  <si>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</si>
  <si>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</si>
  <si>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</si>
  <si>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</si>
  <si>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</si>
  <si>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</si>
  <si>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</si>
  <si>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</si>
  <si>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</si>
  <si>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</si>
  <si>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</si>
  <si>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</si>
  <si>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</si>
  <si>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</si>
  <si>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</si>
  <si>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</si>
  <si>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</si>
  <si>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</si>
  <si>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</si>
  <si>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</si>
  <si>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</si>
  <si>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</si>
  <si>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</si>
  <si>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</si>
  <si>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</si>
  <si>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</si>
  <si>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</si>
  <si>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</si>
  <si>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</si>
  <si>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</si>
  <si>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</si>
  <si>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</si>
  <si>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</si>
  <si>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</si>
  <si>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</si>
  <si>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</si>
  <si>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</si>
  <si>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</si>
  <si>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</si>
  <si>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31 March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</si>
  <si>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</si>
  <si>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</si>
  <si>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</si>
  <si>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</si>
  <si>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</si>
  <si>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</si>
  <si>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</si>
  <si>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</si>
  <si>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</si>
  <si>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</si>
  <si>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</si>
  <si>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</si>
  <si>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</si>
  <si>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</si>
  <si>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</si>
  <si>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</si>
  <si>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</si>
  <si>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</si>
  <si>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</si>
  <si>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</si>
  <si>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</si>
  <si>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</si>
  <si>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</si>
  <si>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</si>
  <si>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</si>
  <si>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</si>
  <si>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</si>
  <si>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</si>
  <si>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</si>
  <si>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</si>
  <si>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>Non-cash item</t>
  </si>
  <si>
    <t>Allowance for inventory obsolescence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</si>
  <si>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</si>
  <si>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</si>
  <si>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</si>
  <si>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</si>
  <si>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</si>
  <si>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</si>
  <si>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</si>
  <si>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</si>
  <si>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</si>
  <si>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</si>
  <si>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</si>
  <si>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</si>
  <si>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</si>
  <si>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Proceeds from disposals of property, plant and equipment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</si>
  <si>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</si>
  <si>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</si>
  <si>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</si>
  <si>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</si>
  <si>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Written off equipment</t>
  </si>
  <si>
    <t>Other components of equity</t>
  </si>
  <si>
    <t>Revenue from sales and rendering services</t>
  </si>
  <si>
    <t>from business</t>
  </si>
  <si>
    <t>combination under</t>
  </si>
  <si>
    <t>Finance costs</t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</si>
  <si>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</si>
  <si>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</si>
  <si>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</si>
  <si>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</si>
  <si>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</si>
  <si>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</si>
  <si>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</si>
  <si>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</si>
  <si>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</si>
  <si>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</si>
  <si>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</si>
  <si>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</si>
  <si>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</si>
  <si>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</si>
  <si>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</si>
  <si>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</si>
  <si>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</si>
  <si>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</si>
  <si>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</si>
  <si>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</si>
  <si>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</si>
  <si>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</si>
  <si>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</si>
  <si>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</si>
  <si>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</si>
  <si>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</si>
  <si>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</si>
  <si>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Exchange gain (loss) on cash and cash equivalents</t>
  </si>
  <si>
    <t>Translation of</t>
  </si>
  <si>
    <t>Net cash flows (used in) generated from financing activities</t>
  </si>
  <si>
    <t>Audited</t>
  </si>
  <si>
    <t>Amortisation of right-of-use assets</t>
  </si>
  <si>
    <t>Net impairment losses on financial assets</t>
  </si>
  <si>
    <t>Rental income on a straight line basis of investment property</t>
  </si>
  <si>
    <t>Payment of investment property</t>
  </si>
  <si>
    <t>at amortised cost</t>
  </si>
  <si>
    <t xml:space="preserve"> financial information</t>
  </si>
  <si>
    <t>from non-controlling interests</t>
  </si>
  <si>
    <t xml:space="preserve">Increasing of non-controlling interest from  </t>
  </si>
  <si>
    <t xml:space="preserve">subsidiary requests from shares subscription </t>
  </si>
  <si>
    <t xml:space="preserve">    payment </t>
  </si>
  <si>
    <t xml:space="preserve">Financial assets (fixed deposits) measured </t>
  </si>
  <si>
    <t>Capital contributed</t>
  </si>
  <si>
    <t>Other comprehensive income:</t>
  </si>
  <si>
    <t>Earnings per share - owners of the Company</t>
  </si>
  <si>
    <t>(Loss) gain on exchange rate</t>
  </si>
  <si>
    <t xml:space="preserve">Separate financial information  (Unaudited) </t>
  </si>
  <si>
    <t>Premium</t>
  </si>
  <si>
    <t>on paid-up</t>
  </si>
  <si>
    <t>capital</t>
  </si>
  <si>
    <t>paid-up capital</t>
  </si>
  <si>
    <t>Decrease in value of inventories</t>
  </si>
  <si>
    <t>Rental income from investment property</t>
  </si>
  <si>
    <t>Payments for purchase of property, plant and equipment</t>
  </si>
  <si>
    <t>Payments for purchase of intangible assets</t>
  </si>
  <si>
    <t>Proceeds from long-term loans to related parties</t>
  </si>
  <si>
    <t>Proceeds from leases investment property</t>
  </si>
  <si>
    <t>Payments for principal elements of lease payments</t>
  </si>
  <si>
    <t>Proceeds shares subscription of subsidiary</t>
  </si>
  <si>
    <t>Increase in right-of-use assets from lease</t>
  </si>
  <si>
    <t>The accompanying notes from part of this interim financial information</t>
  </si>
  <si>
    <t xml:space="preserve">Payments for acquisition of subsidiaries
</t>
  </si>
  <si>
    <t>2022</t>
  </si>
  <si>
    <t>Closing balance as at 31 March 2022</t>
  </si>
  <si>
    <t>Opening balance as at 1 January 2022</t>
  </si>
  <si>
    <t>Biological assets</t>
  </si>
  <si>
    <t>Dividend income</t>
  </si>
  <si>
    <t>Basic earnings per share</t>
  </si>
  <si>
    <t xml:space="preserve">Dividends </t>
  </si>
  <si>
    <t>(Reversal) net impairment losses on financial assets</t>
  </si>
  <si>
    <t>Lease termination</t>
  </si>
  <si>
    <t xml:space="preserve">   - Biological assets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</si>
  <si>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</si>
  <si>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</si>
  <si>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</si>
  <si>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</si>
  <si>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</si>
  <si>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</si>
  <si>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Payment for purchases of financial assets (fixed deposit)</t>
  </si>
  <si>
    <t xml:space="preserve">   measured at amortised cost</t>
  </si>
  <si>
    <t>Proceeds from disposal of financial assets (fixed deposit)</t>
  </si>
  <si>
    <t>Proceeds from short-term loans to related parties</t>
  </si>
  <si>
    <t>-</t>
  </si>
  <si>
    <t>Dividend receivable</t>
  </si>
  <si>
    <t>Net cash flows (used in) generated from investing activities</t>
  </si>
  <si>
    <t>Profit for the period</t>
  </si>
  <si>
    <t>Premium on paid-up capital</t>
  </si>
  <si>
    <t>Premium on</t>
  </si>
  <si>
    <t>As at 31 March 2023</t>
  </si>
  <si>
    <t>For the three-month period ended 31 March 2023</t>
  </si>
  <si>
    <t>2023</t>
  </si>
  <si>
    <t>Opening balance as at 1 January 2023</t>
  </si>
  <si>
    <t>Closing balance as at 31 March 2023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</si>
  <si>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</si>
  <si>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</si>
  <si>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</si>
  <si>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r>
      <t xml:space="preserve">Statement of Cash Flows </t>
    </r>
    <r>
      <rPr>
        <sz val="9"/>
        <rFont val="Arial"/>
        <family val="2"/>
      </rPr>
      <t>(Cont’d)</t>
    </r>
  </si>
  <si>
    <t>Investments in a joint venture</t>
  </si>
  <si>
    <t>Derivatives liabilities</t>
  </si>
  <si>
    <t>Share of profit of joint ventures</t>
  </si>
  <si>
    <t>accounted for using the equity method</t>
  </si>
  <si>
    <t>Loss (gain) on disposals of equipment</t>
  </si>
  <si>
    <t>Changes in fair value of foreign currency</t>
  </si>
  <si>
    <t xml:space="preserve">   forward contracts</t>
  </si>
  <si>
    <t xml:space="preserve">  accounted for using the equity method</t>
  </si>
  <si>
    <t>Dividend paid to the Company's shareholder</t>
  </si>
  <si>
    <t xml:space="preserve">Accounts payable from </t>
  </si>
  <si>
    <t>property, plant and equipment purchased</t>
  </si>
  <si>
    <t>Accrued expense related to investment property</t>
  </si>
  <si>
    <t>Dividends received</t>
  </si>
  <si>
    <t>Unrealised loss (gain) on exchange rate</t>
  </si>
  <si>
    <t>Net decrease in cash and cash equivalents</t>
  </si>
  <si>
    <t>Gain on lease termination</t>
  </si>
  <si>
    <t xml:space="preserve">Other comprehensive income (loss) for the period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</si>
</sst>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</numFmts>
  <fonts count="15" x14ac:knownFonts="1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5">
    <xf numFmtId="0" fontId="0" fillId="0" borderId="0"/>
    <xf numFmtId="0" fontId="10" fillId="0" borderId="0" applyFont="0" applyAlignment="0">
      <alignment horizontal="center"/>
    </xf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0"/>
  </cellStyleXfs>
  <cellXfs count="237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quotePrefix="1" applyFont="1" applyFill="1" applyAlignment="1">
      <alignment horizontal="left" vertical="center"/>
    </xf>
    <xf numFmtId="165" fontId="8" fillId="0" borderId="0" xfId="0" quotePrefix="1" applyNumberFormat="1" applyFont="1" applyFill="1" applyAlignment="1">
      <alignment horizontal="right" vertical="center"/>
    </xf>
    <xf numFmtId="0" fontId="8" fillId="0" borderId="0" xfId="0" quotePrefix="1" applyFont="1" applyFill="1" applyAlignment="1">
      <alignment vertical="center"/>
    </xf>
    <xf numFmtId="165" fontId="8" fillId="0" borderId="3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2" borderId="0" xfId="0" quotePrefix="1" applyNumberFormat="1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1" applyFont="1" applyFill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vertical="center"/>
    </xf>
    <xf numFmtId="164" fontId="6" fillId="0" borderId="3" xfId="2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4" xfId="0" quotePrefix="1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7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quotePrefix="1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167" fontId="4" fillId="0" borderId="4" xfId="0" applyNumberFormat="1" applyFont="1" applyFill="1" applyBorder="1" applyAlignment="1">
      <alignment vertical="center"/>
    </xf>
    <xf numFmtId="0" fontId="12" fillId="0" borderId="0" xfId="4" applyFont="1" applyFill="1" applyBorder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quotePrefix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0" fontId="1" fillId="0" borderId="0" xfId="0" quotePrefix="1" applyFont="1" applyFill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165" fontId="13" fillId="0" borderId="2" xfId="0" applyNumberFormat="1" applyFont="1" applyBorder="1" applyAlignment="1">
      <alignment vertical="center"/>
    </xf>
    <xf numFmtId="165" fontId="13" fillId="0" borderId="0" xfId="0" applyNumberFormat="1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Border="1" applyAlignment="1">
      <alignment vertical="center"/>
    </xf>
    <xf numFmtId="165" fontId="12" fillId="0" borderId="0" xfId="0" applyNumberFormat="1" applyFont="1" applyAlignment="1">
      <alignment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5" fontId="13" fillId="0" borderId="0" xfId="0" applyNumberFormat="1" applyFont="1" applyFill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3" fillId="0" borderId="0" xfId="0" quotePrefix="1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vertical="center"/>
    </xf>
    <xf numFmtId="165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2" fillId="0" borderId="3" xfId="0" applyNumberFormat="1" applyFont="1" applyFill="1" applyBorder="1" applyAlignment="1">
      <alignment vertical="center"/>
    </xf>
    <xf numFmtId="165" fontId="12" fillId="0" borderId="0" xfId="0" quotePrefix="1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165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165" fontId="12" fillId="2" borderId="0" xfId="0" applyNumberFormat="1" applyFont="1" applyFill="1" applyBorder="1" applyAlignment="1">
      <alignment vertical="center"/>
    </xf>
    <xf numFmtId="165" fontId="12" fillId="2" borderId="3" xfId="0" applyNumberFormat="1" applyFont="1" applyFill="1" applyBorder="1" applyAlignment="1">
      <alignment vertical="center"/>
    </xf>
    <xf numFmtId="165" fontId="12" fillId="2" borderId="0" xfId="0" quotePrefix="1" applyNumberFormat="1" applyFont="1" applyFill="1" applyBorder="1" applyAlignment="1">
      <alignment horizontal="center" vertical="center"/>
    </xf>
    <xf numFmtId="165" fontId="12" fillId="2" borderId="0" xfId="0" applyNumberFormat="1" applyFont="1" applyFill="1" applyBorder="1" applyAlignment="1">
      <alignment horizontal="right" vertical="center"/>
    </xf>
    <xf numFmtId="165" fontId="12" fillId="2" borderId="4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vertical="center"/>
    </xf>
    <xf numFmtId="166" fontId="8" fillId="0" borderId="0" xfId="0" applyNumberFormat="1" applyFont="1" applyFill="1" applyAlignment="1">
      <alignment horizontal="left" vertical="center"/>
    </xf>
    <xf numFmtId="166" fontId="8" fillId="0" borderId="0" xfId="0" quotePrefix="1" applyNumberFormat="1" applyFont="1" applyFill="1" applyAlignment="1">
      <alignment horizontal="left" vertical="center"/>
    </xf>
    <xf numFmtId="166" fontId="8" fillId="0" borderId="3" xfId="0" applyNumberFormat="1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left" vertical="center"/>
    </xf>
    <xf numFmtId="166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65" fontId="13" fillId="0" borderId="0" xfId="0" quotePrefix="1" applyNumberFormat="1" applyFont="1" applyFill="1" applyAlignment="1">
      <alignment horizontal="right" vertical="center"/>
    </xf>
    <xf numFmtId="166" fontId="12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right" vertical="center"/>
    </xf>
    <xf numFmtId="165" fontId="13" fillId="0" borderId="3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Alignment="1">
      <alignment horizontal="left" vertical="center"/>
    </xf>
    <xf numFmtId="166" fontId="12" fillId="0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165" fontId="12" fillId="2" borderId="0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Border="1" applyAlignment="1">
      <alignment horizontal="right" vertical="center" wrapText="1"/>
    </xf>
    <xf numFmtId="166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quotePrefix="1" applyFont="1" applyFill="1" applyAlignment="1">
      <alignment vertical="center"/>
    </xf>
    <xf numFmtId="165" fontId="12" fillId="2" borderId="3" xfId="0" applyNumberFormat="1" applyFont="1" applyFill="1" applyBorder="1" applyAlignment="1">
      <alignment horizontal="right" vertical="center" wrapText="1"/>
    </xf>
    <xf numFmtId="165" fontId="12" fillId="0" borderId="3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right" vertical="center" wrapText="1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165" fontId="12" fillId="2" borderId="3" xfId="0" applyNumberFormat="1" applyFont="1" applyFill="1" applyBorder="1" applyAlignment="1">
      <alignment horizontal="right" vertical="center"/>
    </xf>
    <xf numFmtId="165" fontId="12" fillId="0" borderId="3" xfId="0" applyNumberFormat="1" applyFont="1" applyFill="1" applyBorder="1" applyAlignment="1">
      <alignment horizontal="right" vertical="center"/>
    </xf>
    <xf numFmtId="166" fontId="6" fillId="0" borderId="3" xfId="0" applyNumberFormat="1" applyFont="1" applyFill="1" applyBorder="1" applyAlignment="1">
      <alignment vertical="center"/>
    </xf>
    <xf numFmtId="166" fontId="6" fillId="0" borderId="3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left" vertical="center"/>
    </xf>
    <xf numFmtId="166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center" vertical="center"/>
    </xf>
    <xf numFmtId="165" fontId="12" fillId="2" borderId="0" xfId="0" quotePrefix="1" applyNumberFormat="1" applyFont="1" applyFill="1" applyBorder="1" applyAlignment="1">
      <alignment horizontal="right" vertical="center"/>
    </xf>
    <xf numFmtId="165" fontId="12" fillId="0" borderId="0" xfId="0" quotePrefix="1" applyNumberFormat="1" applyFont="1" applyFill="1" applyBorder="1" applyAlignment="1">
      <alignment horizontal="right" vertical="center"/>
    </xf>
    <xf numFmtId="165" fontId="12" fillId="2" borderId="2" xfId="0" applyNumberFormat="1" applyFont="1" applyFill="1" applyBorder="1" applyAlignment="1">
      <alignment horizontal="right" vertical="center"/>
    </xf>
    <xf numFmtId="165" fontId="12" fillId="0" borderId="2" xfId="0" applyNumberFormat="1" applyFont="1" applyFill="1" applyBorder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166" fontId="12" fillId="0" borderId="0" xfId="0" quotePrefix="1" applyNumberFormat="1" applyFont="1" applyFill="1" applyAlignment="1">
      <alignment horizontal="left" vertical="center"/>
    </xf>
    <xf numFmtId="166" fontId="12" fillId="0" borderId="0" xfId="0" quotePrefix="1" applyNumberFormat="1" applyFont="1" applyFill="1" applyAlignment="1">
      <alignment horizontal="center" vertical="center"/>
    </xf>
    <xf numFmtId="165" fontId="12" fillId="2" borderId="4" xfId="0" applyNumberFormat="1" applyFont="1" applyFill="1" applyBorder="1" applyAlignment="1">
      <alignment horizontal="right" vertical="center"/>
    </xf>
    <xf numFmtId="165" fontId="12" fillId="0" borderId="4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165" fontId="12" fillId="0" borderId="0" xfId="0" applyNumberFormat="1" applyFont="1" applyFill="1" applyAlignment="1">
      <alignment horizontal="right" vertical="center"/>
    </xf>
    <xf numFmtId="43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3" fontId="6" fillId="0" borderId="0" xfId="0" applyNumberFormat="1" applyFont="1" applyFill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43" fontId="6" fillId="0" borderId="0" xfId="0" applyNumberFormat="1" applyFont="1" applyAlignment="1">
      <alignment vertical="center"/>
    </xf>
    <xf numFmtId="43" fontId="6" fillId="0" borderId="0" xfId="0" applyNumberFormat="1" applyFont="1" applyFill="1" applyAlignment="1">
      <alignment vertical="center"/>
    </xf>
    <xf numFmtId="43" fontId="6" fillId="0" borderId="0" xfId="0" applyNumberFormat="1" applyFont="1" applyFill="1" applyBorder="1" applyAlignment="1">
      <alignment vertical="center"/>
    </xf>
    <xf numFmtId="43" fontId="12" fillId="0" borderId="0" xfId="0" applyNumberFormat="1" applyFont="1" applyFill="1" applyBorder="1" applyAlignment="1">
      <alignment vertical="center"/>
    </xf>
    <xf numFmtId="43" fontId="2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</cellXfs>
  <cellStyles count="5">
    <cellStyle name="Comma 2" xfId="2" xr:uid="{00000000-0005-0000-0000-000000000000}"/>
    <cellStyle name="Comma 2 2" xfId="3" xr:uid="{00000000-0005-0000-0000-000001000000}"/>
    <cellStyle name="Normal" xfId="0" builtinId="0"/>
    <cellStyle name="Normal 3 3" xfId="4" xr:uid="{00000000-0005-0000-0000-000003000000}"/>
    <cellStyle name="Normal 8" xfId="1" xr:uid="{00000000-0005-0000-0000-000004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45"/>
  <sheetViews>
    <sheetView topLeftCell="A102" zoomScaleNormal="100" zoomScaleSheetLayoutView="105" workbookViewId="0">
      <selection activeCell="Q119" sqref="Q119"/>
    </sheetView>
  </sheetViews>
  <sheetFormatPr defaultColWidth="9.42578125" defaultRowHeight="16.5" customHeight="1" x14ac:dyDescent="0.5"/>
  <cols>
    <col min="1" max="3" width="1.5703125" style="100" customWidth="1"/>
    <col min="4" max="4" width="31" style="100" customWidth="1"/>
    <col min="5" max="5" width="6.42578125" style="100" customWidth="1"/>
    <col min="6" max="6" width="0.5703125" style="100" customWidth="1"/>
    <col min="7" max="7" width="12.5703125" style="100" customWidth="1"/>
    <col min="8" max="8" width="0.5703125" style="100" customWidth="1"/>
    <col min="9" max="9" width="12.5703125" style="100" customWidth="1"/>
    <col min="10" max="10" width="0.5703125" style="100" customWidth="1"/>
    <col min="11" max="11" width="12.5703125" style="100" customWidth="1"/>
    <col min="12" max="12" width="0.5703125" style="100" customWidth="1"/>
    <col min="13" max="13" width="12.5703125" style="100" customWidth="1"/>
    <col min="14" max="16384" width="9.42578125" style="100"/>
  </cols>
  <sheetData>
    <row r="1" spans="1:13" ht="16.5" customHeight="1" x14ac:dyDescent="0.5">
      <c r="A1" s="45" t="s">
        <v>105</v>
      </c>
      <c r="E1" s="122"/>
      <c r="G1" s="43"/>
      <c r="H1" s="43"/>
      <c r="I1" s="43"/>
      <c r="K1" s="43"/>
      <c r="L1" s="43"/>
      <c r="M1" s="43"/>
    </row>
    <row r="2" spans="1:13" ht="16.5" customHeight="1" x14ac:dyDescent="0.5">
      <c r="A2" s="45" t="s">
        <v>116</v>
      </c>
      <c r="E2" s="122"/>
      <c r="G2" s="43"/>
      <c r="H2" s="43"/>
      <c r="I2" s="43"/>
      <c r="K2" s="43"/>
      <c r="L2" s="43"/>
      <c r="M2" s="43"/>
    </row>
    <row r="3" spans="1:13" ht="16.5" customHeight="1" x14ac:dyDescent="0.5">
      <c r="A3" s="46" t="s">
        <v>191</v>
      </c>
      <c r="B3" s="47"/>
      <c r="C3" s="47"/>
      <c r="D3" s="47"/>
      <c r="E3" s="92"/>
      <c r="F3" s="47"/>
      <c r="G3" s="48"/>
      <c r="H3" s="48"/>
      <c r="I3" s="48"/>
      <c r="J3" s="47"/>
      <c r="K3" s="48"/>
      <c r="L3" s="48"/>
      <c r="M3" s="48"/>
    </row>
    <row r="4" spans="1:13" ht="16.5" customHeight="1" x14ac:dyDescent="0.5">
      <c r="E4" s="122"/>
      <c r="G4" s="101"/>
      <c r="H4" s="102"/>
      <c r="I4" s="101"/>
      <c r="J4" s="49"/>
      <c r="K4" s="101"/>
      <c r="L4" s="102"/>
      <c r="M4" s="101"/>
    </row>
    <row r="5" spans="1:13" ht="16.5" customHeight="1" x14ac:dyDescent="0.5">
      <c r="E5" s="122"/>
      <c r="G5" s="101"/>
      <c r="H5" s="102"/>
      <c r="I5" s="101"/>
      <c r="J5" s="49"/>
      <c r="K5" s="101"/>
      <c r="L5" s="102"/>
      <c r="M5" s="101"/>
    </row>
    <row r="6" spans="1:13" ht="16.5" customHeight="1" x14ac:dyDescent="0.5">
      <c r="E6" s="122"/>
      <c r="G6" s="226" t="s">
        <v>43</v>
      </c>
      <c r="H6" s="226"/>
      <c r="I6" s="226"/>
      <c r="J6" s="45"/>
      <c r="K6" s="226" t="s">
        <v>65</v>
      </c>
      <c r="L6" s="226"/>
      <c r="M6" s="226"/>
    </row>
    <row r="7" spans="1:13" ht="16.5" customHeight="1" x14ac:dyDescent="0.5">
      <c r="E7" s="122"/>
      <c r="G7" s="225" t="s">
        <v>139</v>
      </c>
      <c r="H7" s="225"/>
      <c r="I7" s="225"/>
      <c r="K7" s="225" t="s">
        <v>139</v>
      </c>
      <c r="L7" s="225"/>
      <c r="M7" s="225"/>
    </row>
    <row r="8" spans="1:13" ht="16.5" customHeight="1" x14ac:dyDescent="0.5">
      <c r="E8" s="122"/>
      <c r="G8" s="54" t="s">
        <v>45</v>
      </c>
      <c r="H8" s="98"/>
      <c r="I8" s="54" t="s">
        <v>133</v>
      </c>
      <c r="K8" s="54" t="s">
        <v>45</v>
      </c>
      <c r="L8" s="98"/>
      <c r="M8" s="54" t="s">
        <v>133</v>
      </c>
    </row>
    <row r="9" spans="1:13" ht="16.5" customHeight="1" x14ac:dyDescent="0.5">
      <c r="E9" s="122"/>
      <c r="G9" s="51" t="s">
        <v>46</v>
      </c>
      <c r="I9" s="51" t="s">
        <v>31</v>
      </c>
      <c r="J9" s="43"/>
      <c r="K9" s="51" t="s">
        <v>46</v>
      </c>
      <c r="M9" s="51" t="s">
        <v>31</v>
      </c>
    </row>
    <row r="10" spans="1:13" ht="16.5" customHeight="1" x14ac:dyDescent="0.5">
      <c r="A10" s="50"/>
      <c r="E10" s="93"/>
      <c r="F10" s="45"/>
      <c r="G10" s="51" t="s">
        <v>193</v>
      </c>
      <c r="H10" s="51"/>
      <c r="I10" s="51" t="s">
        <v>165</v>
      </c>
      <c r="J10" s="45"/>
      <c r="K10" s="51" t="s">
        <v>193</v>
      </c>
      <c r="L10" s="51"/>
      <c r="M10" s="51" t="s">
        <v>165</v>
      </c>
    </row>
    <row r="11" spans="1:13" ht="16.5" customHeight="1" x14ac:dyDescent="0.5">
      <c r="A11" s="50"/>
      <c r="E11" s="94" t="s">
        <v>0</v>
      </c>
      <c r="F11" s="52"/>
      <c r="G11" s="53" t="s">
        <v>1</v>
      </c>
      <c r="H11" s="51"/>
      <c r="I11" s="53" t="s">
        <v>1</v>
      </c>
      <c r="J11" s="52"/>
      <c r="K11" s="53" t="s">
        <v>1</v>
      </c>
      <c r="L11" s="54"/>
      <c r="M11" s="53" t="s">
        <v>1</v>
      </c>
    </row>
    <row r="12" spans="1:13" ht="16.5" customHeight="1" x14ac:dyDescent="0.5">
      <c r="A12" s="57" t="s">
        <v>2</v>
      </c>
      <c r="E12" s="95"/>
      <c r="F12" s="52"/>
      <c r="G12" s="55"/>
      <c r="H12" s="51"/>
      <c r="I12" s="56"/>
      <c r="J12" s="58"/>
      <c r="K12" s="55"/>
      <c r="L12" s="56"/>
      <c r="M12" s="56"/>
    </row>
    <row r="13" spans="1:13" ht="8.1" customHeight="1" x14ac:dyDescent="0.5">
      <c r="E13" s="122"/>
      <c r="G13" s="103"/>
      <c r="H13" s="102"/>
      <c r="I13" s="102"/>
      <c r="J13" s="49"/>
      <c r="K13" s="103"/>
      <c r="L13" s="102"/>
      <c r="M13" s="102"/>
    </row>
    <row r="14" spans="1:13" ht="16.5" customHeight="1" x14ac:dyDescent="0.5">
      <c r="A14" s="57" t="s">
        <v>3</v>
      </c>
      <c r="E14" s="122"/>
      <c r="G14" s="103"/>
      <c r="H14" s="102"/>
      <c r="I14" s="102"/>
      <c r="J14" s="49"/>
      <c r="K14" s="103"/>
      <c r="L14" s="102"/>
      <c r="M14" s="102"/>
    </row>
    <row r="15" spans="1:13" ht="8.1" customHeight="1" x14ac:dyDescent="0.5">
      <c r="A15" s="59"/>
      <c r="E15" s="122"/>
      <c r="G15" s="103"/>
      <c r="H15" s="102"/>
      <c r="I15" s="102"/>
      <c r="J15" s="49"/>
      <c r="K15" s="103"/>
      <c r="L15" s="102"/>
      <c r="M15" s="102"/>
    </row>
    <row r="16" spans="1:13" ht="16.5" customHeight="1" x14ac:dyDescent="0.5">
      <c r="A16" s="100" t="s">
        <v>4</v>
      </c>
      <c r="E16" s="122"/>
      <c r="G16" s="103">
        <v>709774884</v>
      </c>
      <c r="H16" s="102"/>
      <c r="I16" s="102">
        <v>666461731</v>
      </c>
      <c r="J16" s="212"/>
      <c r="K16" s="104">
        <v>175714744</v>
      </c>
      <c r="L16" s="213"/>
      <c r="M16" s="102">
        <v>228046428</v>
      </c>
    </row>
    <row r="17" spans="1:13" ht="16.5" customHeight="1" x14ac:dyDescent="0.5">
      <c r="A17" s="100" t="s">
        <v>144</v>
      </c>
      <c r="G17" s="103"/>
      <c r="K17" s="103"/>
    </row>
    <row r="18" spans="1:13" ht="16.5" customHeight="1" x14ac:dyDescent="0.2">
      <c r="B18" s="100" t="s">
        <v>138</v>
      </c>
      <c r="E18" s="105"/>
      <c r="F18" s="106"/>
      <c r="G18" s="104">
        <v>1066039</v>
      </c>
      <c r="H18" s="102"/>
      <c r="I18" s="102">
        <v>1066039</v>
      </c>
      <c r="J18" s="212"/>
      <c r="K18" s="104">
        <v>0</v>
      </c>
      <c r="L18" s="213"/>
      <c r="M18" s="102">
        <v>0</v>
      </c>
    </row>
    <row r="19" spans="1:13" ht="16.5" customHeight="1" x14ac:dyDescent="0.5">
      <c r="A19" s="100" t="s">
        <v>5</v>
      </c>
      <c r="E19" s="105">
        <v>7</v>
      </c>
      <c r="G19" s="104">
        <v>984593133</v>
      </c>
      <c r="H19" s="102"/>
      <c r="I19" s="102">
        <v>998144230</v>
      </c>
      <c r="J19" s="212"/>
      <c r="K19" s="104">
        <v>1017556486</v>
      </c>
      <c r="L19" s="213"/>
      <c r="M19" s="102">
        <v>811659801</v>
      </c>
    </row>
    <row r="20" spans="1:13" ht="16.5" customHeight="1" x14ac:dyDescent="0.5">
      <c r="A20" s="100" t="s">
        <v>79</v>
      </c>
      <c r="E20" s="122"/>
      <c r="G20" s="103"/>
      <c r="H20" s="102"/>
      <c r="I20" s="101"/>
      <c r="J20" s="101"/>
      <c r="K20" s="104"/>
      <c r="L20" s="101"/>
      <c r="M20" s="101"/>
    </row>
    <row r="21" spans="1:13" ht="16.5" customHeight="1" x14ac:dyDescent="0.5">
      <c r="B21" s="100" t="s">
        <v>80</v>
      </c>
      <c r="E21" s="224">
        <v>19</v>
      </c>
      <c r="G21" s="103">
        <v>0</v>
      </c>
      <c r="H21" s="102"/>
      <c r="I21" s="102">
        <v>0</v>
      </c>
      <c r="J21" s="212"/>
      <c r="K21" s="104">
        <v>27362930</v>
      </c>
      <c r="L21" s="213"/>
      <c r="M21" s="102">
        <v>27279492</v>
      </c>
    </row>
    <row r="22" spans="1:13" ht="16.5" customHeight="1" x14ac:dyDescent="0.5">
      <c r="A22" s="100" t="s">
        <v>81</v>
      </c>
      <c r="E22" s="122">
        <v>8</v>
      </c>
      <c r="G22" s="104">
        <v>1215760354</v>
      </c>
      <c r="H22" s="102"/>
      <c r="I22" s="102">
        <v>1216630121</v>
      </c>
      <c r="J22" s="212"/>
      <c r="K22" s="104">
        <v>753679400</v>
      </c>
      <c r="L22" s="213"/>
      <c r="M22" s="102">
        <v>757726206</v>
      </c>
    </row>
    <row r="23" spans="1:13" ht="16.5" customHeight="1" x14ac:dyDescent="0.5">
      <c r="A23" s="100" t="s">
        <v>168</v>
      </c>
      <c r="E23" s="122">
        <v>9</v>
      </c>
      <c r="G23" s="104">
        <v>3041046</v>
      </c>
      <c r="H23" s="102"/>
      <c r="I23" s="102">
        <v>2659327</v>
      </c>
      <c r="J23" s="212"/>
      <c r="K23" s="104">
        <v>3041046</v>
      </c>
      <c r="L23" s="213"/>
      <c r="M23" s="102">
        <v>2659327</v>
      </c>
    </row>
    <row r="24" spans="1:13" ht="16.5" customHeight="1" x14ac:dyDescent="0.5">
      <c r="A24" s="100" t="s">
        <v>82</v>
      </c>
      <c r="E24" s="122"/>
      <c r="G24" s="60">
        <v>49485568</v>
      </c>
      <c r="H24" s="102"/>
      <c r="I24" s="61">
        <v>41589554</v>
      </c>
      <c r="J24" s="212"/>
      <c r="K24" s="60">
        <v>1470601</v>
      </c>
      <c r="L24" s="213"/>
      <c r="M24" s="61">
        <v>2487390</v>
      </c>
    </row>
    <row r="25" spans="1:13" ht="8.1" customHeight="1" x14ac:dyDescent="0.5">
      <c r="E25" s="122"/>
      <c r="G25" s="103"/>
      <c r="H25" s="102"/>
      <c r="I25" s="102"/>
      <c r="J25" s="49"/>
      <c r="K25" s="103"/>
      <c r="L25" s="102"/>
      <c r="M25" s="102"/>
    </row>
    <row r="26" spans="1:13" ht="16.5" customHeight="1" x14ac:dyDescent="0.5">
      <c r="A26" s="57" t="s">
        <v>6</v>
      </c>
      <c r="E26" s="122"/>
      <c r="G26" s="60">
        <f>SUM(G15:G24)</f>
        <v>2963721024</v>
      </c>
      <c r="H26" s="102"/>
      <c r="I26" s="61">
        <f>SUM(I16:I24)</f>
        <v>2926551002</v>
      </c>
      <c r="J26" s="49"/>
      <c r="K26" s="60">
        <f>SUM(K16:K24)</f>
        <v>1978825207</v>
      </c>
      <c r="L26" s="102"/>
      <c r="M26" s="61">
        <f>SUM(M16:M24)</f>
        <v>1829858644</v>
      </c>
    </row>
    <row r="27" spans="1:13" ht="16.5" customHeight="1" x14ac:dyDescent="0.5">
      <c r="E27" s="122"/>
      <c r="G27" s="103"/>
      <c r="H27" s="102"/>
      <c r="I27" s="102"/>
      <c r="J27" s="49"/>
      <c r="K27" s="103"/>
      <c r="L27" s="102"/>
      <c r="M27" s="102"/>
    </row>
    <row r="28" spans="1:13" ht="16.5" customHeight="1" x14ac:dyDescent="0.5">
      <c r="A28" s="57" t="s">
        <v>7</v>
      </c>
      <c r="E28" s="122"/>
      <c r="G28" s="103"/>
      <c r="H28" s="102"/>
      <c r="I28" s="102"/>
      <c r="J28" s="49"/>
      <c r="K28" s="103"/>
      <c r="L28" s="102"/>
      <c r="M28" s="102"/>
    </row>
    <row r="29" spans="1:13" ht="8.1" customHeight="1" x14ac:dyDescent="0.5">
      <c r="E29" s="122"/>
      <c r="G29" s="103"/>
      <c r="H29" s="102"/>
      <c r="I29" s="102"/>
      <c r="J29" s="49"/>
      <c r="K29" s="103"/>
      <c r="L29" s="102"/>
      <c r="M29" s="102"/>
    </row>
    <row r="30" spans="1:13" ht="16.5" customHeight="1" x14ac:dyDescent="0.5">
      <c r="A30" s="100" t="s">
        <v>83</v>
      </c>
      <c r="E30" s="122"/>
      <c r="G30" s="103">
        <v>1864700</v>
      </c>
      <c r="H30" s="102"/>
      <c r="I30" s="102">
        <v>1864700</v>
      </c>
      <c r="J30" s="214"/>
      <c r="K30" s="103">
        <v>5000</v>
      </c>
      <c r="L30" s="49"/>
      <c r="M30" s="102">
        <v>5000</v>
      </c>
    </row>
    <row r="31" spans="1:13" ht="16.5" customHeight="1" x14ac:dyDescent="0.5">
      <c r="A31" s="100" t="s">
        <v>84</v>
      </c>
      <c r="E31" s="122">
        <v>10</v>
      </c>
      <c r="G31" s="104">
        <v>0</v>
      </c>
      <c r="H31" s="102"/>
      <c r="I31" s="101">
        <v>0</v>
      </c>
      <c r="J31" s="212"/>
      <c r="K31" s="104">
        <v>1189905593</v>
      </c>
      <c r="L31" s="213"/>
      <c r="M31" s="101">
        <v>1126027760</v>
      </c>
    </row>
    <row r="32" spans="1:13" ht="16.5" customHeight="1" x14ac:dyDescent="0.5">
      <c r="A32" s="100" t="s">
        <v>200</v>
      </c>
      <c r="E32" s="123">
        <v>10</v>
      </c>
      <c r="G32" s="104">
        <v>112006204</v>
      </c>
      <c r="H32" s="102"/>
      <c r="I32" s="101">
        <v>111042074</v>
      </c>
      <c r="J32" s="212"/>
      <c r="K32" s="104">
        <v>111022320</v>
      </c>
      <c r="L32" s="213"/>
      <c r="M32" s="101">
        <v>111022320</v>
      </c>
    </row>
    <row r="33" spans="1:13" ht="16.5" customHeight="1" x14ac:dyDescent="0.5">
      <c r="A33" s="63" t="s">
        <v>49</v>
      </c>
      <c r="E33" s="224">
        <v>19</v>
      </c>
      <c r="G33" s="104">
        <v>0</v>
      </c>
      <c r="H33" s="102"/>
      <c r="I33" s="101">
        <v>0</v>
      </c>
      <c r="J33" s="212"/>
      <c r="K33" s="104">
        <v>113897728</v>
      </c>
      <c r="L33" s="213"/>
      <c r="M33" s="101">
        <v>122251611</v>
      </c>
    </row>
    <row r="34" spans="1:13" ht="16.5" customHeight="1" x14ac:dyDescent="0.5">
      <c r="A34" s="62" t="s">
        <v>118</v>
      </c>
      <c r="E34" s="122">
        <v>11</v>
      </c>
      <c r="G34" s="104">
        <v>67126009</v>
      </c>
      <c r="H34" s="102"/>
      <c r="I34" s="101">
        <v>67126009</v>
      </c>
      <c r="J34" s="212"/>
      <c r="K34" s="104">
        <v>91105847</v>
      </c>
      <c r="L34" s="213"/>
      <c r="M34" s="101">
        <v>92041130</v>
      </c>
    </row>
    <row r="35" spans="1:13" ht="16.5" customHeight="1" x14ac:dyDescent="0.5">
      <c r="A35" s="100" t="s">
        <v>72</v>
      </c>
      <c r="E35" s="122">
        <v>12</v>
      </c>
      <c r="G35" s="104">
        <v>1825007640</v>
      </c>
      <c r="H35" s="102"/>
      <c r="I35" s="101">
        <v>1757244856</v>
      </c>
      <c r="J35" s="212"/>
      <c r="K35" s="104">
        <v>1003339372</v>
      </c>
      <c r="L35" s="213"/>
      <c r="M35" s="101">
        <v>1010784967</v>
      </c>
    </row>
    <row r="36" spans="1:13" ht="16.5" customHeight="1" x14ac:dyDescent="0.5">
      <c r="A36" s="100" t="s">
        <v>127</v>
      </c>
      <c r="E36" s="122">
        <v>13</v>
      </c>
      <c r="G36" s="104">
        <v>277888779</v>
      </c>
      <c r="H36" s="102"/>
      <c r="I36" s="101">
        <v>284001359</v>
      </c>
      <c r="J36" s="212"/>
      <c r="K36" s="104">
        <v>208662058</v>
      </c>
      <c r="L36" s="213"/>
      <c r="M36" s="101">
        <v>212557659</v>
      </c>
    </row>
    <row r="37" spans="1:13" ht="16.5" customHeight="1" x14ac:dyDescent="0.5">
      <c r="A37" s="100" t="s">
        <v>85</v>
      </c>
      <c r="E37" s="122">
        <v>12</v>
      </c>
      <c r="G37" s="104">
        <v>5423364</v>
      </c>
      <c r="H37" s="102"/>
      <c r="I37" s="101">
        <v>5566660</v>
      </c>
      <c r="J37" s="212"/>
      <c r="K37" s="104">
        <v>3680625</v>
      </c>
      <c r="L37" s="213"/>
      <c r="M37" s="101">
        <v>3763968</v>
      </c>
    </row>
    <row r="38" spans="1:13" ht="16.5" customHeight="1" x14ac:dyDescent="0.5">
      <c r="A38" s="100" t="s">
        <v>86</v>
      </c>
      <c r="E38" s="122"/>
      <c r="G38" s="104">
        <v>36929365</v>
      </c>
      <c r="H38" s="102"/>
      <c r="I38" s="101">
        <v>36813677</v>
      </c>
      <c r="J38" s="212"/>
      <c r="K38" s="104">
        <v>26356645</v>
      </c>
      <c r="L38" s="213"/>
      <c r="M38" s="101">
        <v>25989711</v>
      </c>
    </row>
    <row r="39" spans="1:13" ht="16.5" customHeight="1" x14ac:dyDescent="0.5">
      <c r="A39" s="100" t="s">
        <v>66</v>
      </c>
      <c r="E39" s="122"/>
      <c r="G39" s="60">
        <v>17383206</v>
      </c>
      <c r="H39" s="102"/>
      <c r="I39" s="61">
        <v>14038411</v>
      </c>
      <c r="J39" s="212"/>
      <c r="K39" s="60">
        <v>7931214</v>
      </c>
      <c r="L39" s="213"/>
      <c r="M39" s="61">
        <v>7933464</v>
      </c>
    </row>
    <row r="40" spans="1:13" ht="8.1" customHeight="1" x14ac:dyDescent="0.5">
      <c r="E40" s="122"/>
      <c r="G40" s="103"/>
      <c r="H40" s="102"/>
      <c r="I40" s="102"/>
      <c r="J40" s="49"/>
      <c r="K40" s="103"/>
      <c r="L40" s="102"/>
      <c r="M40" s="102"/>
    </row>
    <row r="41" spans="1:13" ht="16.5" customHeight="1" x14ac:dyDescent="0.5">
      <c r="A41" s="57" t="s">
        <v>8</v>
      </c>
      <c r="E41" s="122"/>
      <c r="G41" s="60">
        <f>SUM(G30:G39)</f>
        <v>2343629267</v>
      </c>
      <c r="H41" s="102"/>
      <c r="I41" s="61">
        <f>SUM(I30:I39)</f>
        <v>2277697746</v>
      </c>
      <c r="J41" s="49"/>
      <c r="K41" s="60">
        <f>SUM(K30:K39)</f>
        <v>2755906402</v>
      </c>
      <c r="L41" s="102"/>
      <c r="M41" s="61">
        <f>SUM(M30:M39)</f>
        <v>2712377590</v>
      </c>
    </row>
    <row r="42" spans="1:13" ht="8.1" customHeight="1" x14ac:dyDescent="0.5">
      <c r="E42" s="122"/>
      <c r="G42" s="103"/>
      <c r="H42" s="102"/>
      <c r="I42" s="102"/>
      <c r="J42" s="49"/>
      <c r="K42" s="103"/>
      <c r="L42" s="102"/>
      <c r="M42" s="102"/>
    </row>
    <row r="43" spans="1:13" ht="16.5" customHeight="1" thickBot="1" x14ac:dyDescent="0.55000000000000004">
      <c r="A43" s="45" t="s">
        <v>9</v>
      </c>
      <c r="E43" s="122"/>
      <c r="G43" s="64">
        <f>+G26+G41</f>
        <v>5307350291</v>
      </c>
      <c r="H43" s="101"/>
      <c r="I43" s="65">
        <f>+I26+I41</f>
        <v>5204248748</v>
      </c>
      <c r="J43" s="49"/>
      <c r="K43" s="64">
        <f>+K26+K41</f>
        <v>4734731609</v>
      </c>
      <c r="L43" s="101"/>
      <c r="M43" s="65">
        <f>+M26+M41</f>
        <v>4542236234</v>
      </c>
    </row>
    <row r="44" spans="1:13" ht="15.75" customHeight="1" thickTop="1" x14ac:dyDescent="0.5">
      <c r="A44" s="45"/>
      <c r="E44" s="122"/>
      <c r="G44" s="66"/>
      <c r="H44" s="66"/>
      <c r="I44" s="66"/>
      <c r="K44" s="66"/>
      <c r="L44" s="66"/>
      <c r="M44" s="66"/>
    </row>
    <row r="45" spans="1:13" ht="14.1" customHeight="1" x14ac:dyDescent="0.5">
      <c r="A45" s="45"/>
      <c r="E45" s="221"/>
      <c r="G45" s="66"/>
      <c r="H45" s="66"/>
      <c r="I45" s="66"/>
      <c r="K45" s="66"/>
      <c r="L45" s="66"/>
      <c r="M45" s="66"/>
    </row>
    <row r="46" spans="1:13" ht="14.1" customHeight="1" x14ac:dyDescent="0.5">
      <c r="A46" s="45"/>
      <c r="E46" s="122"/>
      <c r="G46" s="66"/>
      <c r="H46" s="66"/>
      <c r="I46" s="66"/>
      <c r="K46" s="66"/>
      <c r="L46" s="66"/>
      <c r="M46" s="66"/>
    </row>
    <row r="47" spans="1:13" ht="14.1" customHeight="1" x14ac:dyDescent="0.5">
      <c r="A47" s="45"/>
      <c r="E47" s="122"/>
      <c r="G47" s="66"/>
      <c r="H47" s="66"/>
      <c r="I47" s="66"/>
      <c r="K47" s="66"/>
      <c r="L47" s="66"/>
      <c r="M47" s="66"/>
    </row>
    <row r="48" spans="1:13" ht="14.1" customHeight="1" x14ac:dyDescent="0.5">
      <c r="A48" s="45"/>
      <c r="E48" s="122"/>
      <c r="G48" s="66"/>
      <c r="H48" s="66"/>
      <c r="I48" s="66"/>
      <c r="K48" s="66"/>
      <c r="L48" s="66"/>
      <c r="M48" s="66"/>
    </row>
    <row r="49" spans="1:13" ht="16.5" customHeight="1" x14ac:dyDescent="0.5">
      <c r="A49" s="227" t="s">
        <v>10</v>
      </c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</row>
    <row r="50" spans="1:13" ht="14.1" customHeight="1" x14ac:dyDescent="0.5">
      <c r="E50" s="122"/>
      <c r="G50" s="43"/>
      <c r="H50" s="43"/>
      <c r="I50" s="43"/>
      <c r="K50" s="43"/>
      <c r="L50" s="43"/>
      <c r="M50" s="43"/>
    </row>
    <row r="51" spans="1:13" ht="21.95" customHeight="1" x14ac:dyDescent="0.5">
      <c r="A51" s="193" t="s">
        <v>163</v>
      </c>
      <c r="B51" s="47"/>
      <c r="C51" s="47"/>
      <c r="D51" s="47"/>
      <c r="E51" s="92"/>
      <c r="F51" s="47"/>
      <c r="G51" s="48"/>
      <c r="H51" s="48"/>
      <c r="I51" s="48"/>
      <c r="J51" s="47"/>
      <c r="K51" s="48"/>
      <c r="L51" s="48"/>
      <c r="M51" s="48"/>
    </row>
    <row r="52" spans="1:13" ht="16.5" customHeight="1" x14ac:dyDescent="0.5">
      <c r="A52" s="45" t="s">
        <v>105</v>
      </c>
      <c r="E52" s="122"/>
      <c r="G52" s="43"/>
      <c r="H52" s="43"/>
      <c r="I52" s="43"/>
      <c r="K52" s="43"/>
      <c r="L52" s="43"/>
      <c r="M52" s="43"/>
    </row>
    <row r="53" spans="1:13" ht="16.5" customHeight="1" x14ac:dyDescent="0.5">
      <c r="A53" s="45" t="s">
        <v>119</v>
      </c>
      <c r="E53" s="122"/>
      <c r="G53" s="43"/>
      <c r="H53" s="43"/>
      <c r="I53" s="43"/>
      <c r="K53" s="43"/>
      <c r="L53" s="43"/>
      <c r="M53" s="43"/>
    </row>
    <row r="54" spans="1:13" ht="16.5" customHeight="1" x14ac:dyDescent="0.5">
      <c r="A54" s="46" t="str">
        <f>+A3</f>
        <v>As at 31 March 2023</v>
      </c>
      <c r="B54" s="47"/>
      <c r="C54" s="47"/>
      <c r="D54" s="47"/>
      <c r="E54" s="92"/>
      <c r="F54" s="47"/>
      <c r="G54" s="48"/>
      <c r="H54" s="48"/>
      <c r="I54" s="48"/>
      <c r="J54" s="47"/>
      <c r="K54" s="48"/>
      <c r="L54" s="48"/>
      <c r="M54" s="48"/>
    </row>
    <row r="55" spans="1:13" ht="16.5" customHeight="1" x14ac:dyDescent="0.5">
      <c r="A55" s="67"/>
      <c r="B55" s="68"/>
      <c r="C55" s="68"/>
      <c r="D55" s="68"/>
      <c r="E55" s="96"/>
      <c r="F55" s="68"/>
      <c r="G55" s="66"/>
      <c r="H55" s="66"/>
      <c r="I55" s="66"/>
      <c r="J55" s="68"/>
      <c r="K55" s="66"/>
      <c r="L55" s="66"/>
      <c r="M55" s="66"/>
    </row>
    <row r="56" spans="1:13" ht="16.5" customHeight="1" x14ac:dyDescent="0.5">
      <c r="A56" s="67"/>
      <c r="B56" s="68"/>
      <c r="C56" s="68"/>
      <c r="D56" s="68"/>
      <c r="E56" s="96"/>
      <c r="F56" s="68"/>
      <c r="G56" s="66"/>
      <c r="H56" s="66"/>
      <c r="I56" s="66"/>
      <c r="J56" s="68"/>
      <c r="K56" s="66"/>
      <c r="L56" s="66"/>
      <c r="M56" s="66"/>
    </row>
    <row r="57" spans="1:13" ht="16.5" customHeight="1" x14ac:dyDescent="0.5">
      <c r="E57" s="122"/>
      <c r="G57" s="226" t="s">
        <v>43</v>
      </c>
      <c r="H57" s="226"/>
      <c r="I57" s="226"/>
      <c r="J57" s="45"/>
      <c r="K57" s="226" t="s">
        <v>65</v>
      </c>
      <c r="L57" s="226"/>
      <c r="M57" s="226"/>
    </row>
    <row r="58" spans="1:13" ht="16.5" customHeight="1" x14ac:dyDescent="0.5">
      <c r="E58" s="122"/>
      <c r="G58" s="225" t="s">
        <v>139</v>
      </c>
      <c r="H58" s="225"/>
      <c r="I58" s="225"/>
      <c r="K58" s="225" t="s">
        <v>139</v>
      </c>
      <c r="L58" s="225"/>
      <c r="M58" s="225"/>
    </row>
    <row r="59" spans="1:13" ht="16.5" customHeight="1" x14ac:dyDescent="0.5">
      <c r="E59" s="122"/>
      <c r="G59" s="54" t="s">
        <v>45</v>
      </c>
      <c r="H59" s="98"/>
      <c r="I59" s="54" t="s">
        <v>133</v>
      </c>
      <c r="K59" s="54" t="s">
        <v>45</v>
      </c>
      <c r="L59" s="98"/>
      <c r="M59" s="54" t="s">
        <v>133</v>
      </c>
    </row>
    <row r="60" spans="1:13" ht="16.5" customHeight="1" x14ac:dyDescent="0.5">
      <c r="E60" s="122"/>
      <c r="G60" s="51" t="s">
        <v>46</v>
      </c>
      <c r="I60" s="51" t="s">
        <v>31</v>
      </c>
      <c r="J60" s="43"/>
      <c r="K60" s="51" t="s">
        <v>46</v>
      </c>
      <c r="M60" s="51" t="s">
        <v>31</v>
      </c>
    </row>
    <row r="61" spans="1:13" ht="16.5" customHeight="1" x14ac:dyDescent="0.5">
      <c r="A61" s="50"/>
      <c r="E61" s="93"/>
      <c r="F61" s="45"/>
      <c r="G61" s="51" t="s">
        <v>193</v>
      </c>
      <c r="H61" s="51"/>
      <c r="I61" s="51" t="s">
        <v>165</v>
      </c>
      <c r="J61" s="45"/>
      <c r="K61" s="51" t="s">
        <v>193</v>
      </c>
      <c r="L61" s="51"/>
      <c r="M61" s="51" t="s">
        <v>165</v>
      </c>
    </row>
    <row r="62" spans="1:13" ht="16.5" customHeight="1" x14ac:dyDescent="0.5">
      <c r="A62" s="45"/>
      <c r="E62" s="94" t="s">
        <v>0</v>
      </c>
      <c r="F62" s="52"/>
      <c r="G62" s="53" t="s">
        <v>1</v>
      </c>
      <c r="H62" s="51"/>
      <c r="I62" s="53" t="s">
        <v>1</v>
      </c>
      <c r="J62" s="52"/>
      <c r="K62" s="53" t="s">
        <v>1</v>
      </c>
      <c r="L62" s="54"/>
      <c r="M62" s="53" t="s">
        <v>1</v>
      </c>
    </row>
    <row r="63" spans="1:13" ht="16.5" customHeight="1" x14ac:dyDescent="0.5">
      <c r="A63" s="45"/>
      <c r="E63" s="95"/>
      <c r="F63" s="52"/>
      <c r="G63" s="69"/>
      <c r="H63" s="51"/>
      <c r="I63" s="54"/>
      <c r="J63" s="52"/>
      <c r="K63" s="69"/>
      <c r="L63" s="54"/>
      <c r="M63" s="54"/>
    </row>
    <row r="64" spans="1:13" ht="16.5" customHeight="1" x14ac:dyDescent="0.5">
      <c r="A64" s="45" t="s">
        <v>87</v>
      </c>
      <c r="E64" s="122"/>
      <c r="G64" s="70"/>
      <c r="H64" s="43"/>
      <c r="I64" s="43"/>
      <c r="K64" s="70"/>
      <c r="L64" s="43"/>
      <c r="M64" s="43"/>
    </row>
    <row r="65" spans="1:13" ht="16.5" customHeight="1" x14ac:dyDescent="0.5">
      <c r="E65" s="122"/>
      <c r="G65" s="70"/>
      <c r="H65" s="43"/>
      <c r="I65" s="43"/>
      <c r="K65" s="70"/>
      <c r="L65" s="43"/>
      <c r="M65" s="43"/>
    </row>
    <row r="66" spans="1:13" ht="16.5" customHeight="1" x14ac:dyDescent="0.5">
      <c r="A66" s="45" t="s">
        <v>11</v>
      </c>
      <c r="E66" s="122"/>
      <c r="G66" s="70"/>
      <c r="H66" s="43"/>
      <c r="I66" s="43"/>
      <c r="K66" s="70"/>
      <c r="L66" s="43"/>
      <c r="M66" s="43"/>
    </row>
    <row r="67" spans="1:13" ht="16.5" customHeight="1" x14ac:dyDescent="0.5">
      <c r="A67" s="45"/>
      <c r="E67" s="122"/>
      <c r="G67" s="70"/>
      <c r="H67" s="43"/>
      <c r="I67" s="43"/>
      <c r="K67" s="70"/>
      <c r="L67" s="43"/>
      <c r="M67" s="43"/>
    </row>
    <row r="68" spans="1:13" ht="16.5" customHeight="1" x14ac:dyDescent="0.5">
      <c r="A68" s="100" t="s">
        <v>12</v>
      </c>
      <c r="E68" s="122">
        <v>14</v>
      </c>
      <c r="G68" s="104">
        <v>453795529</v>
      </c>
      <c r="H68" s="102"/>
      <c r="I68" s="102">
        <v>528323856</v>
      </c>
      <c r="J68" s="215"/>
      <c r="K68" s="104">
        <v>359231170</v>
      </c>
      <c r="L68" s="107"/>
      <c r="M68" s="102">
        <v>447101963</v>
      </c>
    </row>
    <row r="69" spans="1:13" ht="16.5" customHeight="1" x14ac:dyDescent="0.5">
      <c r="A69" s="100" t="s">
        <v>30</v>
      </c>
      <c r="E69" s="122"/>
      <c r="G69" s="104">
        <v>66702241</v>
      </c>
      <c r="H69" s="102"/>
      <c r="I69" s="102">
        <v>40209532</v>
      </c>
      <c r="J69" s="215"/>
      <c r="K69" s="104">
        <v>28932142</v>
      </c>
      <c r="L69" s="107"/>
      <c r="M69" s="102">
        <v>10019385</v>
      </c>
    </row>
    <row r="70" spans="1:13" ht="16.5" customHeight="1" x14ac:dyDescent="0.5">
      <c r="A70" s="100" t="s">
        <v>125</v>
      </c>
      <c r="E70" s="122"/>
      <c r="G70" s="104">
        <v>8858431</v>
      </c>
      <c r="H70" s="102"/>
      <c r="I70" s="102">
        <v>10022468</v>
      </c>
      <c r="J70" s="215"/>
      <c r="K70" s="104">
        <v>6468856</v>
      </c>
      <c r="L70" s="107"/>
      <c r="M70" s="102">
        <v>6524172</v>
      </c>
    </row>
    <row r="71" spans="1:13" ht="16.5" customHeight="1" x14ac:dyDescent="0.5">
      <c r="A71" s="100" t="s">
        <v>201</v>
      </c>
      <c r="E71" s="123">
        <v>6</v>
      </c>
      <c r="G71" s="104">
        <v>0</v>
      </c>
      <c r="H71" s="102"/>
      <c r="I71" s="102">
        <v>2742313</v>
      </c>
      <c r="J71" s="215"/>
      <c r="K71" s="104">
        <v>0</v>
      </c>
      <c r="L71" s="107"/>
      <c r="M71" s="102">
        <v>2371840</v>
      </c>
    </row>
    <row r="72" spans="1:13" ht="16.5" customHeight="1" x14ac:dyDescent="0.5">
      <c r="A72" s="100" t="s">
        <v>88</v>
      </c>
      <c r="E72" s="122"/>
      <c r="G72" s="60">
        <v>9804869</v>
      </c>
      <c r="H72" s="102"/>
      <c r="I72" s="61">
        <v>11258256</v>
      </c>
      <c r="J72" s="215"/>
      <c r="K72" s="60">
        <v>4885134</v>
      </c>
      <c r="L72" s="107"/>
      <c r="M72" s="61">
        <v>4752524</v>
      </c>
    </row>
    <row r="73" spans="1:13" ht="16.5" customHeight="1" x14ac:dyDescent="0.5">
      <c r="E73" s="122"/>
      <c r="G73" s="70"/>
      <c r="H73" s="43"/>
      <c r="I73" s="43"/>
      <c r="K73" s="70"/>
      <c r="L73" s="43"/>
      <c r="M73" s="43"/>
    </row>
    <row r="74" spans="1:13" ht="16.5" customHeight="1" x14ac:dyDescent="0.5">
      <c r="A74" s="45" t="s">
        <v>13</v>
      </c>
      <c r="E74" s="122"/>
      <c r="G74" s="71">
        <f>SUM(G68:G72)</f>
        <v>539161070</v>
      </c>
      <c r="H74" s="43"/>
      <c r="I74" s="48">
        <f>SUM(I68:I72)</f>
        <v>592556425</v>
      </c>
      <c r="K74" s="71">
        <f>SUM(K68:K72)</f>
        <v>399517302</v>
      </c>
      <c r="L74" s="43"/>
      <c r="M74" s="48">
        <f>SUM(M68:M72)</f>
        <v>470769884</v>
      </c>
    </row>
    <row r="75" spans="1:13" ht="16.5" customHeight="1" x14ac:dyDescent="0.5">
      <c r="A75" s="45"/>
      <c r="E75" s="122"/>
      <c r="G75" s="72"/>
      <c r="H75" s="43"/>
      <c r="I75" s="66"/>
      <c r="K75" s="72"/>
      <c r="L75" s="43"/>
      <c r="M75" s="66"/>
    </row>
    <row r="76" spans="1:13" ht="16.5" customHeight="1" x14ac:dyDescent="0.5">
      <c r="A76" s="45" t="s">
        <v>14</v>
      </c>
      <c r="E76" s="122"/>
      <c r="G76" s="70"/>
      <c r="H76" s="43"/>
      <c r="I76" s="43"/>
      <c r="K76" s="70"/>
      <c r="L76" s="43"/>
      <c r="M76" s="43"/>
    </row>
    <row r="77" spans="1:13" ht="16.5" customHeight="1" x14ac:dyDescent="0.5">
      <c r="E77" s="122"/>
      <c r="G77" s="70"/>
      <c r="H77" s="43"/>
      <c r="I77" s="43"/>
      <c r="K77" s="70"/>
      <c r="L77" s="43"/>
      <c r="M77" s="43"/>
    </row>
    <row r="78" spans="1:13" ht="16.5" customHeight="1" x14ac:dyDescent="0.5">
      <c r="A78" s="100" t="s">
        <v>126</v>
      </c>
      <c r="E78" s="122"/>
      <c r="G78" s="70">
        <v>156375311</v>
      </c>
      <c r="H78" s="43"/>
      <c r="I78" s="43">
        <v>156857282</v>
      </c>
      <c r="J78" s="216"/>
      <c r="K78" s="70">
        <v>147171873</v>
      </c>
      <c r="L78" s="62"/>
      <c r="M78" s="102">
        <v>147794253</v>
      </c>
    </row>
    <row r="79" spans="1:13" ht="16.5" customHeight="1" x14ac:dyDescent="0.5">
      <c r="A79" s="100" t="s">
        <v>15</v>
      </c>
      <c r="E79" s="122">
        <v>15</v>
      </c>
      <c r="G79" s="60">
        <v>58987535</v>
      </c>
      <c r="H79" s="102"/>
      <c r="I79" s="61">
        <v>58319279</v>
      </c>
      <c r="J79" s="215"/>
      <c r="K79" s="60">
        <v>39427843</v>
      </c>
      <c r="L79" s="107"/>
      <c r="M79" s="61">
        <v>39529929</v>
      </c>
    </row>
    <row r="80" spans="1:13" ht="16.5" customHeight="1" x14ac:dyDescent="0.5">
      <c r="E80" s="122"/>
      <c r="G80" s="70"/>
      <c r="H80" s="43"/>
      <c r="I80" s="43"/>
      <c r="K80" s="70"/>
      <c r="L80" s="43"/>
      <c r="M80" s="43"/>
    </row>
    <row r="81" spans="1:13" ht="16.5" customHeight="1" x14ac:dyDescent="0.5">
      <c r="A81" s="45" t="s">
        <v>16</v>
      </c>
      <c r="E81" s="122"/>
      <c r="G81" s="71">
        <f>SUM(G78:G79)</f>
        <v>215362846</v>
      </c>
      <c r="H81" s="43"/>
      <c r="I81" s="48">
        <f>SUM(I78:I79)</f>
        <v>215176561</v>
      </c>
      <c r="K81" s="71">
        <f>SUM(K78:K79)</f>
        <v>186599716</v>
      </c>
      <c r="L81" s="43"/>
      <c r="M81" s="48">
        <f>SUM(M78:M79)</f>
        <v>187324182</v>
      </c>
    </row>
    <row r="82" spans="1:13" ht="16.5" customHeight="1" x14ac:dyDescent="0.5">
      <c r="E82" s="122"/>
      <c r="G82" s="70"/>
      <c r="H82" s="43"/>
      <c r="I82" s="43"/>
      <c r="K82" s="70"/>
      <c r="L82" s="43"/>
      <c r="M82" s="43"/>
    </row>
    <row r="83" spans="1:13" ht="16.5" customHeight="1" x14ac:dyDescent="0.5">
      <c r="A83" s="45" t="s">
        <v>17</v>
      </c>
      <c r="E83" s="122"/>
      <c r="G83" s="71">
        <f>+G74+G81</f>
        <v>754523916</v>
      </c>
      <c r="H83" s="43"/>
      <c r="I83" s="48">
        <f>+I74+I81</f>
        <v>807732986</v>
      </c>
      <c r="K83" s="71">
        <f>+K74+K81</f>
        <v>586117018</v>
      </c>
      <c r="L83" s="43"/>
      <c r="M83" s="48">
        <f>+M74+M81</f>
        <v>658094066</v>
      </c>
    </row>
    <row r="84" spans="1:13" ht="16.5" customHeight="1" x14ac:dyDescent="0.5">
      <c r="E84" s="122"/>
      <c r="G84" s="43"/>
      <c r="H84" s="43"/>
      <c r="I84" s="43"/>
      <c r="K84" s="43"/>
      <c r="L84" s="43"/>
      <c r="M84" s="43"/>
    </row>
    <row r="85" spans="1:13" ht="16.5" customHeight="1" x14ac:dyDescent="0.5">
      <c r="E85" s="122"/>
      <c r="G85" s="43"/>
      <c r="H85" s="43"/>
      <c r="I85" s="43"/>
      <c r="K85" s="43"/>
      <c r="L85" s="43"/>
      <c r="M85" s="43"/>
    </row>
    <row r="86" spans="1:13" ht="16.5" customHeight="1" x14ac:dyDescent="0.5">
      <c r="E86" s="122"/>
      <c r="G86" s="43"/>
      <c r="H86" s="43"/>
      <c r="I86" s="43"/>
      <c r="K86" s="43"/>
      <c r="L86" s="43"/>
      <c r="M86" s="43"/>
    </row>
    <row r="87" spans="1:13" ht="16.5" customHeight="1" x14ac:dyDescent="0.5">
      <c r="E87" s="122"/>
      <c r="G87" s="43"/>
      <c r="H87" s="43"/>
      <c r="I87" s="43"/>
      <c r="K87" s="43"/>
      <c r="L87" s="43"/>
      <c r="M87" s="43"/>
    </row>
    <row r="88" spans="1:13" ht="16.5" customHeight="1" x14ac:dyDescent="0.5">
      <c r="E88" s="122"/>
      <c r="G88" s="43"/>
      <c r="H88" s="43"/>
      <c r="I88" s="43"/>
      <c r="K88" s="43"/>
      <c r="L88" s="43"/>
      <c r="M88" s="43"/>
    </row>
    <row r="89" spans="1:13" ht="16.5" customHeight="1" x14ac:dyDescent="0.5">
      <c r="E89" s="122"/>
      <c r="G89" s="43"/>
      <c r="H89" s="43"/>
      <c r="I89" s="43"/>
      <c r="K89" s="43"/>
      <c r="L89" s="43"/>
      <c r="M89" s="43"/>
    </row>
    <row r="90" spans="1:13" ht="16.5" customHeight="1" x14ac:dyDescent="0.5">
      <c r="E90" s="122"/>
      <c r="G90" s="43"/>
      <c r="H90" s="43"/>
      <c r="I90" s="43"/>
      <c r="K90" s="43"/>
      <c r="L90" s="43"/>
      <c r="M90" s="43"/>
    </row>
    <row r="91" spans="1:13" ht="16.5" customHeight="1" x14ac:dyDescent="0.5">
      <c r="E91" s="122"/>
      <c r="G91" s="43"/>
      <c r="H91" s="43"/>
      <c r="I91" s="43"/>
      <c r="K91" s="43"/>
      <c r="L91" s="43"/>
      <c r="M91" s="43"/>
    </row>
    <row r="92" spans="1:13" ht="21" customHeight="1" x14ac:dyDescent="0.5">
      <c r="E92" s="122"/>
      <c r="G92" s="43"/>
      <c r="H92" s="43"/>
      <c r="I92" s="43"/>
      <c r="K92" s="43"/>
      <c r="L92" s="43"/>
      <c r="M92" s="43"/>
    </row>
    <row r="93" spans="1:13" ht="16.5" customHeight="1" x14ac:dyDescent="0.5">
      <c r="E93" s="122"/>
      <c r="G93" s="43"/>
      <c r="H93" s="43"/>
      <c r="I93" s="43"/>
      <c r="K93" s="43"/>
      <c r="L93" s="43"/>
      <c r="M93" s="43"/>
    </row>
    <row r="94" spans="1:13" ht="18" customHeight="1" x14ac:dyDescent="0.5">
      <c r="E94" s="122"/>
      <c r="G94" s="43"/>
      <c r="H94" s="43"/>
      <c r="I94" s="43"/>
      <c r="K94" s="43"/>
      <c r="L94" s="43"/>
      <c r="M94" s="43"/>
    </row>
    <row r="95" spans="1:13" ht="16.5" customHeight="1" x14ac:dyDescent="0.5">
      <c r="E95" s="122"/>
      <c r="G95" s="43"/>
      <c r="H95" s="43"/>
      <c r="I95" s="43"/>
      <c r="K95" s="43"/>
      <c r="L95" s="43"/>
      <c r="M95" s="43"/>
    </row>
    <row r="96" spans="1:13" ht="19.5" customHeight="1" x14ac:dyDescent="0.5">
      <c r="E96" s="122"/>
      <c r="G96" s="43"/>
      <c r="H96" s="43"/>
      <c r="I96" s="43"/>
      <c r="K96" s="43"/>
      <c r="L96" s="43"/>
      <c r="M96" s="43"/>
    </row>
    <row r="97" spans="1:13" ht="10.5" customHeight="1" x14ac:dyDescent="0.5">
      <c r="E97" s="122"/>
      <c r="G97" s="43"/>
      <c r="H97" s="43"/>
      <c r="I97" s="43"/>
      <c r="K97" s="43"/>
      <c r="L97" s="43"/>
      <c r="M97" s="43"/>
    </row>
    <row r="98" spans="1:13" ht="21.95" customHeight="1" x14ac:dyDescent="0.5">
      <c r="A98" s="47" t="str">
        <f>A51</f>
        <v>The accompanying notes from part of this interim financial information</v>
      </c>
      <c r="B98" s="47"/>
      <c r="C98" s="47"/>
      <c r="D98" s="47"/>
      <c r="E98" s="92"/>
      <c r="F98" s="47"/>
      <c r="G98" s="48"/>
      <c r="H98" s="48"/>
      <c r="I98" s="48"/>
      <c r="J98" s="47"/>
      <c r="K98" s="48"/>
      <c r="L98" s="48"/>
      <c r="M98" s="48"/>
    </row>
    <row r="99" spans="1:13" ht="16.5" customHeight="1" x14ac:dyDescent="0.5">
      <c r="A99" s="45" t="s">
        <v>105</v>
      </c>
      <c r="E99" s="122"/>
      <c r="G99" s="43"/>
      <c r="H99" s="43"/>
      <c r="I99" s="43"/>
      <c r="K99" s="43"/>
      <c r="L99" s="43"/>
      <c r="M99" s="43"/>
    </row>
    <row r="100" spans="1:13" ht="16.5" customHeight="1" x14ac:dyDescent="0.5">
      <c r="A100" s="45" t="s">
        <v>119</v>
      </c>
      <c r="E100" s="122"/>
      <c r="G100" s="43"/>
      <c r="H100" s="43"/>
      <c r="I100" s="43"/>
      <c r="K100" s="43"/>
      <c r="L100" s="43"/>
      <c r="M100" s="43"/>
    </row>
    <row r="101" spans="1:13" ht="16.5" customHeight="1" x14ac:dyDescent="0.5">
      <c r="A101" s="46" t="str">
        <f>A54</f>
        <v>As at 31 March 2023</v>
      </c>
      <c r="B101" s="47"/>
      <c r="C101" s="47"/>
      <c r="D101" s="47"/>
      <c r="E101" s="92"/>
      <c r="F101" s="47"/>
      <c r="G101" s="48"/>
      <c r="H101" s="48"/>
      <c r="I101" s="48"/>
      <c r="J101" s="47"/>
      <c r="K101" s="48"/>
      <c r="L101" s="48"/>
      <c r="M101" s="48"/>
    </row>
    <row r="102" spans="1:13" ht="16.5" customHeight="1" x14ac:dyDescent="0.5">
      <c r="E102" s="122"/>
      <c r="G102" s="43"/>
      <c r="H102" s="43"/>
      <c r="I102" s="43"/>
      <c r="K102" s="43"/>
      <c r="L102" s="43"/>
      <c r="M102" s="43"/>
    </row>
    <row r="103" spans="1:13" ht="16.5" customHeight="1" x14ac:dyDescent="0.5">
      <c r="E103" s="122"/>
      <c r="G103" s="43"/>
      <c r="H103" s="43"/>
      <c r="I103" s="43"/>
      <c r="K103" s="43"/>
      <c r="L103" s="43"/>
      <c r="M103" s="43"/>
    </row>
    <row r="104" spans="1:13" ht="16.5" customHeight="1" x14ac:dyDescent="0.5">
      <c r="E104" s="122"/>
      <c r="G104" s="226" t="s">
        <v>43</v>
      </c>
      <c r="H104" s="226"/>
      <c r="I104" s="226"/>
      <c r="J104" s="45"/>
      <c r="K104" s="226" t="s">
        <v>65</v>
      </c>
      <c r="L104" s="226"/>
      <c r="M104" s="226"/>
    </row>
    <row r="105" spans="1:13" ht="16.5" customHeight="1" x14ac:dyDescent="0.5">
      <c r="E105" s="122"/>
      <c r="G105" s="225" t="s">
        <v>139</v>
      </c>
      <c r="H105" s="225"/>
      <c r="I105" s="225"/>
      <c r="K105" s="225" t="s">
        <v>139</v>
      </c>
      <c r="L105" s="225"/>
      <c r="M105" s="225"/>
    </row>
    <row r="106" spans="1:13" ht="16.5" customHeight="1" x14ac:dyDescent="0.5">
      <c r="E106" s="122"/>
      <c r="G106" s="54" t="s">
        <v>45</v>
      </c>
      <c r="H106" s="98"/>
      <c r="I106" s="54" t="s">
        <v>133</v>
      </c>
      <c r="K106" s="54" t="s">
        <v>45</v>
      </c>
      <c r="L106" s="98"/>
      <c r="M106" s="54" t="s">
        <v>133</v>
      </c>
    </row>
    <row r="107" spans="1:13" ht="16.350000000000001" customHeight="1" x14ac:dyDescent="0.5">
      <c r="E107" s="122"/>
      <c r="G107" s="51" t="s">
        <v>46</v>
      </c>
      <c r="I107" s="51" t="s">
        <v>31</v>
      </c>
      <c r="J107" s="43"/>
      <c r="K107" s="51" t="s">
        <v>46</v>
      </c>
      <c r="M107" s="51" t="s">
        <v>31</v>
      </c>
    </row>
    <row r="108" spans="1:13" ht="16.5" customHeight="1" x14ac:dyDescent="0.5">
      <c r="A108" s="50"/>
      <c r="E108" s="93"/>
      <c r="F108" s="45"/>
      <c r="G108" s="51" t="s">
        <v>193</v>
      </c>
      <c r="H108" s="51"/>
      <c r="I108" s="51" t="s">
        <v>165</v>
      </c>
      <c r="J108" s="45"/>
      <c r="K108" s="51" t="s">
        <v>193</v>
      </c>
      <c r="L108" s="51"/>
      <c r="M108" s="51" t="s">
        <v>165</v>
      </c>
    </row>
    <row r="109" spans="1:13" ht="16.5" customHeight="1" x14ac:dyDescent="0.5">
      <c r="E109" s="93"/>
      <c r="F109" s="52"/>
      <c r="G109" s="53" t="s">
        <v>1</v>
      </c>
      <c r="H109" s="51"/>
      <c r="I109" s="53" t="s">
        <v>1</v>
      </c>
      <c r="J109" s="52"/>
      <c r="K109" s="53" t="s">
        <v>1</v>
      </c>
      <c r="L109" s="54"/>
      <c r="M109" s="53" t="s">
        <v>1</v>
      </c>
    </row>
    <row r="110" spans="1:13" ht="16.5" customHeight="1" x14ac:dyDescent="0.5">
      <c r="A110" s="57"/>
      <c r="E110" s="95"/>
      <c r="F110" s="52"/>
      <c r="G110" s="69"/>
      <c r="H110" s="51"/>
      <c r="I110" s="54"/>
      <c r="J110" s="52"/>
      <c r="K110" s="69"/>
      <c r="L110" s="54"/>
      <c r="M110" s="54"/>
    </row>
    <row r="111" spans="1:13" ht="16.5" customHeight="1" x14ac:dyDescent="0.5">
      <c r="A111" s="57" t="s">
        <v>67</v>
      </c>
      <c r="E111" s="95"/>
      <c r="F111" s="52"/>
      <c r="G111" s="69"/>
      <c r="H111" s="51"/>
      <c r="I111" s="54"/>
      <c r="J111" s="52"/>
      <c r="K111" s="69"/>
      <c r="L111" s="54"/>
      <c r="M111" s="54"/>
    </row>
    <row r="112" spans="1:13" ht="16.5" customHeight="1" x14ac:dyDescent="0.5">
      <c r="E112" s="96"/>
      <c r="G112" s="70"/>
      <c r="H112" s="43"/>
      <c r="I112" s="43"/>
      <c r="K112" s="70"/>
      <c r="L112" s="43"/>
      <c r="M112" s="43"/>
    </row>
    <row r="113" spans="1:13" ht="16.5" customHeight="1" x14ac:dyDescent="0.5">
      <c r="A113" s="100" t="s">
        <v>18</v>
      </c>
      <c r="E113" s="96"/>
      <c r="G113" s="70"/>
      <c r="H113" s="43"/>
      <c r="I113" s="43"/>
      <c r="K113" s="70"/>
      <c r="L113" s="43"/>
      <c r="M113" s="43"/>
    </row>
    <row r="114" spans="1:13" ht="16.5" customHeight="1" x14ac:dyDescent="0.5">
      <c r="B114" s="100" t="s">
        <v>19</v>
      </c>
      <c r="E114" s="96"/>
      <c r="G114" s="70"/>
      <c r="H114" s="43"/>
      <c r="I114" s="43"/>
      <c r="K114" s="70"/>
      <c r="L114" s="43"/>
      <c r="M114" s="43"/>
    </row>
    <row r="115" spans="1:13" ht="16.5" customHeight="1" x14ac:dyDescent="0.5">
      <c r="C115" s="100" t="s">
        <v>120</v>
      </c>
      <c r="E115" s="96"/>
      <c r="G115" s="70"/>
      <c r="H115" s="43"/>
      <c r="I115" s="43"/>
      <c r="K115" s="70"/>
      <c r="L115" s="43"/>
      <c r="M115" s="43"/>
    </row>
    <row r="116" spans="1:13" ht="16.5" customHeight="1" thickBot="1" x14ac:dyDescent="0.55000000000000004">
      <c r="D116" s="100" t="s">
        <v>121</v>
      </c>
      <c r="E116" s="96"/>
      <c r="G116" s="74">
        <v>2000000000</v>
      </c>
      <c r="H116" s="43"/>
      <c r="I116" s="75">
        <v>2000000000</v>
      </c>
      <c r="K116" s="74">
        <v>2000000000</v>
      </c>
      <c r="L116" s="43"/>
      <c r="M116" s="75">
        <v>2000000000</v>
      </c>
    </row>
    <row r="117" spans="1:13" ht="16.5" customHeight="1" thickTop="1" x14ac:dyDescent="0.5">
      <c r="E117" s="96"/>
      <c r="G117" s="72"/>
      <c r="H117" s="43"/>
      <c r="I117" s="66"/>
      <c r="K117" s="72"/>
      <c r="L117" s="43"/>
      <c r="M117" s="66"/>
    </row>
    <row r="118" spans="1:13" ht="16.5" customHeight="1" x14ac:dyDescent="0.5">
      <c r="A118" s="59"/>
      <c r="B118" s="100" t="s">
        <v>73</v>
      </c>
      <c r="C118" s="59"/>
      <c r="E118" s="96"/>
      <c r="G118" s="70"/>
      <c r="H118" s="43"/>
      <c r="I118" s="43"/>
      <c r="K118" s="70"/>
      <c r="L118" s="43"/>
      <c r="M118" s="43"/>
    </row>
    <row r="119" spans="1:13" ht="16.5" customHeight="1" x14ac:dyDescent="0.5">
      <c r="A119" s="59"/>
      <c r="C119" s="100" t="s">
        <v>120</v>
      </c>
      <c r="E119" s="96"/>
      <c r="G119" s="70"/>
      <c r="H119" s="43"/>
      <c r="I119" s="43"/>
      <c r="K119" s="70"/>
      <c r="L119" s="43"/>
      <c r="M119" s="43"/>
    </row>
    <row r="120" spans="1:13" ht="16.5" customHeight="1" x14ac:dyDescent="0.5">
      <c r="A120" s="59"/>
      <c r="D120" s="100" t="s">
        <v>122</v>
      </c>
      <c r="E120" s="96"/>
      <c r="G120" s="70">
        <v>2000000000</v>
      </c>
      <c r="H120" s="43"/>
      <c r="I120" s="43">
        <v>2000000000</v>
      </c>
      <c r="J120" s="217"/>
      <c r="K120" s="70">
        <v>2000000000</v>
      </c>
      <c r="M120" s="43">
        <v>2000000000</v>
      </c>
    </row>
    <row r="121" spans="1:13" ht="16.5" customHeight="1" x14ac:dyDescent="0.5">
      <c r="A121" s="59" t="s">
        <v>189</v>
      </c>
      <c r="E121" s="96"/>
      <c r="G121" s="72">
        <v>1248938736</v>
      </c>
      <c r="H121" s="43"/>
      <c r="I121" s="66">
        <v>1248938736</v>
      </c>
      <c r="J121" s="214"/>
      <c r="K121" s="103">
        <v>1248938736</v>
      </c>
      <c r="L121" s="49"/>
      <c r="M121" s="102">
        <v>1248938736</v>
      </c>
    </row>
    <row r="122" spans="1:13" ht="16.5" customHeight="1" x14ac:dyDescent="0.5">
      <c r="A122" s="59" t="s">
        <v>89</v>
      </c>
      <c r="E122" s="96"/>
      <c r="G122" s="70"/>
      <c r="H122" s="43"/>
      <c r="I122" s="43"/>
      <c r="K122" s="70"/>
      <c r="L122" s="43"/>
      <c r="M122" s="43"/>
    </row>
    <row r="123" spans="1:13" ht="16.5" customHeight="1" x14ac:dyDescent="0.5">
      <c r="A123" s="59"/>
      <c r="B123" s="100" t="s">
        <v>90</v>
      </c>
      <c r="E123" s="96"/>
      <c r="G123" s="72">
        <v>94712575</v>
      </c>
      <c r="H123" s="43"/>
      <c r="I123" s="66">
        <v>94712575</v>
      </c>
      <c r="J123" s="217"/>
      <c r="K123" s="104">
        <v>0</v>
      </c>
      <c r="M123" s="101">
        <v>0</v>
      </c>
    </row>
    <row r="124" spans="1:13" ht="16.5" customHeight="1" x14ac:dyDescent="0.5">
      <c r="A124" s="42" t="s">
        <v>20</v>
      </c>
      <c r="E124" s="96"/>
      <c r="G124" s="70"/>
      <c r="H124" s="43"/>
      <c r="I124" s="43"/>
      <c r="K124" s="70"/>
      <c r="L124" s="43"/>
      <c r="M124" s="43"/>
    </row>
    <row r="125" spans="1:13" ht="16.5" customHeight="1" x14ac:dyDescent="0.5">
      <c r="A125" s="42"/>
      <c r="B125" s="100" t="s">
        <v>103</v>
      </c>
      <c r="G125" s="73"/>
      <c r="K125" s="73"/>
    </row>
    <row r="126" spans="1:13" ht="16.5" customHeight="1" x14ac:dyDescent="0.5">
      <c r="A126" s="42"/>
      <c r="C126" s="100" t="s">
        <v>104</v>
      </c>
      <c r="E126" s="96"/>
      <c r="G126" s="70">
        <v>164250000</v>
      </c>
      <c r="H126" s="43"/>
      <c r="I126" s="43">
        <v>164250000</v>
      </c>
      <c r="J126" s="217"/>
      <c r="K126" s="70">
        <v>164250000</v>
      </c>
      <c r="M126" s="43">
        <v>164250000</v>
      </c>
    </row>
    <row r="127" spans="1:13" ht="16.5" customHeight="1" x14ac:dyDescent="0.5">
      <c r="B127" s="100" t="s">
        <v>21</v>
      </c>
      <c r="E127" s="96"/>
      <c r="G127" s="104">
        <v>1040072941</v>
      </c>
      <c r="H127" s="66"/>
      <c r="I127" s="43">
        <v>893334562</v>
      </c>
      <c r="J127" s="218"/>
      <c r="K127" s="104">
        <v>735425855</v>
      </c>
      <c r="L127" s="68"/>
      <c r="M127" s="102">
        <v>470953432</v>
      </c>
    </row>
    <row r="128" spans="1:13" ht="16.5" customHeight="1" x14ac:dyDescent="0.5">
      <c r="A128" s="100" t="s">
        <v>98</v>
      </c>
      <c r="E128" s="96"/>
      <c r="G128" s="60">
        <v>-12794298</v>
      </c>
      <c r="H128" s="66"/>
      <c r="I128" s="48">
        <v>-27917903</v>
      </c>
      <c r="J128" s="217"/>
      <c r="K128" s="60">
        <v>0</v>
      </c>
      <c r="L128" s="68"/>
      <c r="M128" s="61">
        <v>0</v>
      </c>
    </row>
    <row r="129" spans="1:13" ht="16.5" customHeight="1" x14ac:dyDescent="0.5">
      <c r="E129" s="96"/>
      <c r="G129" s="104"/>
      <c r="H129" s="66"/>
      <c r="I129" s="66"/>
      <c r="K129" s="104"/>
      <c r="L129" s="66"/>
      <c r="M129" s="101"/>
    </row>
    <row r="130" spans="1:13" ht="16.5" customHeight="1" x14ac:dyDescent="0.5">
      <c r="A130" s="45" t="s">
        <v>123</v>
      </c>
      <c r="E130" s="96"/>
      <c r="G130" s="73"/>
      <c r="K130" s="73"/>
    </row>
    <row r="131" spans="1:13" ht="16.5" customHeight="1" x14ac:dyDescent="0.5">
      <c r="A131" s="45"/>
      <c r="B131" s="45" t="s">
        <v>124</v>
      </c>
      <c r="E131" s="96"/>
      <c r="G131" s="72">
        <f>SUM(G120:G130)</f>
        <v>4535179954</v>
      </c>
      <c r="H131" s="66"/>
      <c r="I131" s="66">
        <f>SUM(I120:I130)</f>
        <v>4373317970</v>
      </c>
      <c r="K131" s="72">
        <f>SUM(K120:K130)</f>
        <v>4148614591</v>
      </c>
      <c r="L131" s="66"/>
      <c r="M131" s="66">
        <f>SUM(M120:M130)</f>
        <v>3884142168</v>
      </c>
    </row>
    <row r="132" spans="1:13" ht="16.5" customHeight="1" x14ac:dyDescent="0.5">
      <c r="B132" s="100" t="s">
        <v>63</v>
      </c>
      <c r="E132" s="96"/>
      <c r="G132" s="60">
        <v>17646421</v>
      </c>
      <c r="H132" s="66"/>
      <c r="I132" s="48">
        <v>23197792</v>
      </c>
      <c r="K132" s="60">
        <v>0</v>
      </c>
      <c r="L132" s="66"/>
      <c r="M132" s="61">
        <v>0</v>
      </c>
    </row>
    <row r="133" spans="1:13" ht="16.5" customHeight="1" x14ac:dyDescent="0.5">
      <c r="A133" s="45"/>
      <c r="E133" s="96"/>
      <c r="G133" s="72"/>
      <c r="H133" s="66"/>
      <c r="I133" s="66"/>
      <c r="K133" s="104"/>
      <c r="L133" s="66"/>
      <c r="M133" s="101"/>
    </row>
    <row r="134" spans="1:13" ht="16.5" customHeight="1" x14ac:dyDescent="0.5">
      <c r="A134" s="45" t="s">
        <v>51</v>
      </c>
      <c r="E134" s="96"/>
      <c r="G134" s="71">
        <f>SUM(G131:G132)</f>
        <v>4552826375</v>
      </c>
      <c r="H134" s="66"/>
      <c r="I134" s="48">
        <f>SUM(I131:I132)</f>
        <v>4396515762</v>
      </c>
      <c r="K134" s="71">
        <f>SUM(K131:K132)</f>
        <v>4148614591</v>
      </c>
      <c r="L134" s="66"/>
      <c r="M134" s="48">
        <f>SUM(M131:M132)</f>
        <v>3884142168</v>
      </c>
    </row>
    <row r="135" spans="1:13" ht="16.5" customHeight="1" x14ac:dyDescent="0.5">
      <c r="A135" s="45"/>
      <c r="E135" s="96"/>
      <c r="G135" s="72"/>
      <c r="H135" s="66"/>
      <c r="I135" s="66"/>
      <c r="K135" s="72"/>
      <c r="L135" s="66"/>
      <c r="M135" s="66"/>
    </row>
    <row r="136" spans="1:13" ht="16.5" customHeight="1" thickBot="1" x14ac:dyDescent="0.55000000000000004">
      <c r="A136" s="45" t="s">
        <v>68</v>
      </c>
      <c r="B136" s="45"/>
      <c r="E136" s="122"/>
      <c r="G136" s="74">
        <f>+G134+G83</f>
        <v>5307350291</v>
      </c>
      <c r="H136" s="66"/>
      <c r="I136" s="75">
        <f>+I134+I83</f>
        <v>5204248748</v>
      </c>
      <c r="K136" s="74">
        <f>+K134+K83</f>
        <v>4734731609</v>
      </c>
      <c r="L136" s="66"/>
      <c r="M136" s="75">
        <f>+M134+M83</f>
        <v>4542236234</v>
      </c>
    </row>
    <row r="137" spans="1:13" ht="16.5" customHeight="1" thickTop="1" x14ac:dyDescent="0.5">
      <c r="A137" s="45"/>
      <c r="B137" s="45"/>
      <c r="E137" s="122"/>
      <c r="G137" s="66"/>
      <c r="H137" s="66"/>
      <c r="I137" s="66"/>
      <c r="K137" s="66"/>
      <c r="L137" s="66"/>
      <c r="M137" s="66"/>
    </row>
    <row r="138" spans="1:13" ht="16.5" customHeight="1" x14ac:dyDescent="0.5">
      <c r="A138" s="45"/>
      <c r="B138" s="45"/>
      <c r="E138" s="122"/>
      <c r="G138" s="66"/>
      <c r="H138" s="66"/>
      <c r="I138" s="66"/>
      <c r="K138" s="66"/>
      <c r="L138" s="66"/>
      <c r="M138" s="66"/>
    </row>
    <row r="139" spans="1:13" ht="16.5" customHeight="1" x14ac:dyDescent="0.5">
      <c r="A139" s="45"/>
      <c r="B139" s="45"/>
      <c r="E139" s="122"/>
      <c r="G139" s="66"/>
      <c r="H139" s="66"/>
      <c r="I139" s="66"/>
      <c r="K139" s="66"/>
      <c r="L139" s="66"/>
      <c r="M139" s="66"/>
    </row>
    <row r="140" spans="1:13" ht="16.5" customHeight="1" x14ac:dyDescent="0.5">
      <c r="A140" s="45"/>
      <c r="B140" s="45"/>
      <c r="E140" s="122"/>
      <c r="G140" s="66"/>
      <c r="H140" s="66"/>
      <c r="I140" s="66"/>
      <c r="K140" s="66"/>
      <c r="L140" s="66"/>
      <c r="M140" s="66"/>
    </row>
    <row r="141" spans="1:13" ht="16.5" customHeight="1" x14ac:dyDescent="0.5">
      <c r="A141" s="45"/>
      <c r="B141" s="45"/>
      <c r="E141" s="122"/>
      <c r="G141" s="66"/>
      <c r="H141" s="66"/>
      <c r="I141" s="66"/>
      <c r="K141" s="66"/>
      <c r="L141" s="66"/>
      <c r="M141" s="66"/>
    </row>
    <row r="142" spans="1:13" ht="16.5" customHeight="1" x14ac:dyDescent="0.5">
      <c r="A142" s="45"/>
      <c r="B142" s="45"/>
      <c r="E142" s="122"/>
      <c r="G142" s="66"/>
      <c r="H142" s="66"/>
      <c r="I142" s="66"/>
      <c r="K142" s="66"/>
      <c r="L142" s="66"/>
      <c r="M142" s="66"/>
    </row>
    <row r="143" spans="1:13" ht="20.25" customHeight="1" x14ac:dyDescent="0.5">
      <c r="A143" s="45"/>
      <c r="B143" s="45"/>
      <c r="E143" s="122"/>
      <c r="G143" s="66"/>
      <c r="H143" s="66"/>
      <c r="I143" s="66"/>
      <c r="K143" s="66"/>
      <c r="L143" s="66"/>
      <c r="M143" s="66"/>
    </row>
    <row r="144" spans="1:13" ht="15.75" customHeight="1" x14ac:dyDescent="0.5">
      <c r="A144" s="45"/>
      <c r="B144" s="45"/>
      <c r="E144" s="122"/>
      <c r="G144" s="66"/>
      <c r="H144" s="66"/>
      <c r="I144" s="66"/>
      <c r="K144" s="66"/>
      <c r="L144" s="66"/>
      <c r="M144" s="66"/>
    </row>
    <row r="145" spans="1:13" ht="21.95" customHeight="1" x14ac:dyDescent="0.5">
      <c r="A145" s="193" t="s">
        <v>163</v>
      </c>
      <c r="B145" s="47"/>
      <c r="C145" s="47"/>
      <c r="D145" s="47"/>
      <c r="E145" s="92"/>
      <c r="F145" s="47"/>
      <c r="G145" s="76"/>
      <c r="H145" s="76"/>
      <c r="I145" s="76"/>
      <c r="J145" s="76"/>
      <c r="K145" s="76"/>
      <c r="L145" s="76"/>
      <c r="M145" s="76"/>
    </row>
  </sheetData>
  <mergeCells count="13">
    <mergeCell ref="G57:I57"/>
    <mergeCell ref="K57:M57"/>
    <mergeCell ref="G6:I6"/>
    <mergeCell ref="K6:M6"/>
    <mergeCell ref="G7:I7"/>
    <mergeCell ref="K7:M7"/>
    <mergeCell ref="A49:M49"/>
    <mergeCell ref="G58:I58"/>
    <mergeCell ref="K58:M58"/>
    <mergeCell ref="G104:I104"/>
    <mergeCell ref="K104:M104"/>
    <mergeCell ref="G105:I105"/>
    <mergeCell ref="K105:M105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12" man="1"/>
    <brk id="98" max="12" man="1"/>
  </rowBreaks>
  <ignoredErrors>
    <ignoredError sqref="H10 N61 J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M59"/>
  <sheetViews>
    <sheetView zoomScaleNormal="100" zoomScaleSheetLayoutView="100" workbookViewId="0">
      <selection activeCell="I65" sqref="I65"/>
    </sheetView>
  </sheetViews>
  <sheetFormatPr defaultColWidth="9.42578125" defaultRowHeight="16.350000000000001" customHeight="1" x14ac:dyDescent="0.5"/>
  <cols>
    <col min="1" max="3" width="1.42578125" style="6" customWidth="1"/>
    <col min="4" max="4" width="40.5703125" style="6" customWidth="1"/>
    <col min="5" max="5" width="5.28515625" style="6" customWidth="1"/>
    <col min="6" max="6" width="0.5703125" style="6" customWidth="1"/>
    <col min="7" max="7" width="10.5703125" style="1" customWidth="1"/>
    <col min="8" max="8" width="0.5703125" style="1" customWidth="1"/>
    <col min="9" max="9" width="10.5703125" style="1" customWidth="1"/>
    <col min="10" max="10" width="0.5703125" style="1" customWidth="1"/>
    <col min="11" max="11" width="10.5703125" style="1" customWidth="1"/>
    <col min="12" max="12" width="0.5703125" style="1" customWidth="1"/>
    <col min="13" max="13" width="10.5703125" style="1" customWidth="1"/>
    <col min="14" max="16384" width="9.42578125" style="6"/>
  </cols>
  <sheetData>
    <row r="1" spans="1:13" ht="15.95" customHeight="1" x14ac:dyDescent="0.5">
      <c r="A1" s="24" t="s">
        <v>105</v>
      </c>
      <c r="E1" s="44"/>
    </row>
    <row r="2" spans="1:13" ht="15.95" customHeight="1" x14ac:dyDescent="0.5">
      <c r="A2" s="24" t="s">
        <v>113</v>
      </c>
      <c r="E2" s="44"/>
    </row>
    <row r="3" spans="1:13" ht="15.95" customHeight="1" x14ac:dyDescent="0.5">
      <c r="A3" s="2" t="s">
        <v>192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s="99" customFormat="1" ht="11.1" customHeight="1" x14ac:dyDescent="0.5">
      <c r="A4" s="38"/>
      <c r="B4" s="37"/>
      <c r="C4" s="37"/>
      <c r="D4" s="37"/>
      <c r="E4" s="36"/>
      <c r="F4" s="37"/>
      <c r="G4" s="27"/>
      <c r="H4" s="27"/>
      <c r="I4" s="27"/>
      <c r="J4" s="27"/>
      <c r="K4" s="27"/>
      <c r="L4" s="27"/>
      <c r="M4" s="27"/>
    </row>
    <row r="5" spans="1:13" s="99" customFormat="1" ht="11.1" customHeight="1" x14ac:dyDescent="0.5">
      <c r="E5" s="33"/>
      <c r="F5" s="31"/>
      <c r="G5" s="32"/>
      <c r="H5" s="32"/>
      <c r="I5" s="32"/>
      <c r="J5" s="32"/>
      <c r="K5" s="32"/>
      <c r="L5" s="32"/>
      <c r="M5" s="32"/>
    </row>
    <row r="6" spans="1:13" s="99" customFormat="1" ht="15" customHeight="1" x14ac:dyDescent="0.5">
      <c r="A6" s="38"/>
      <c r="B6" s="37"/>
      <c r="C6" s="37"/>
      <c r="D6" s="37"/>
      <c r="E6" s="36"/>
      <c r="F6" s="37"/>
      <c r="G6" s="228" t="s">
        <v>43</v>
      </c>
      <c r="H6" s="228"/>
      <c r="I6" s="228"/>
      <c r="J6" s="32"/>
      <c r="K6" s="228" t="s">
        <v>65</v>
      </c>
      <c r="L6" s="228"/>
      <c r="M6" s="228"/>
    </row>
    <row r="7" spans="1:13" s="99" customFormat="1" ht="15" customHeight="1" x14ac:dyDescent="0.5">
      <c r="A7" s="38"/>
      <c r="B7" s="37"/>
      <c r="C7" s="37"/>
      <c r="D7" s="37"/>
      <c r="E7" s="36"/>
      <c r="F7" s="37"/>
      <c r="G7" s="229" t="s">
        <v>44</v>
      </c>
      <c r="H7" s="229"/>
      <c r="I7" s="229"/>
      <c r="J7" s="32"/>
      <c r="K7" s="229" t="s">
        <v>44</v>
      </c>
      <c r="L7" s="229"/>
      <c r="M7" s="229"/>
    </row>
    <row r="8" spans="1:13" s="99" customFormat="1" ht="15" customHeight="1" x14ac:dyDescent="0.5">
      <c r="E8" s="109"/>
      <c r="G8" s="32" t="s">
        <v>45</v>
      </c>
      <c r="H8" s="32"/>
      <c r="I8" s="32" t="s">
        <v>45</v>
      </c>
      <c r="J8" s="26"/>
      <c r="K8" s="32" t="s">
        <v>45</v>
      </c>
      <c r="L8" s="32"/>
      <c r="M8" s="32" t="s">
        <v>45</v>
      </c>
    </row>
    <row r="9" spans="1:13" s="99" customFormat="1" ht="15" customHeight="1" x14ac:dyDescent="0.5">
      <c r="E9" s="33"/>
      <c r="F9" s="31"/>
      <c r="G9" s="32" t="s">
        <v>46</v>
      </c>
      <c r="H9" s="32"/>
      <c r="I9" s="32" t="s">
        <v>46</v>
      </c>
      <c r="J9" s="32"/>
      <c r="K9" s="32" t="s">
        <v>46</v>
      </c>
      <c r="L9" s="32"/>
      <c r="M9" s="32" t="s">
        <v>46</v>
      </c>
    </row>
    <row r="10" spans="1:13" s="99" customFormat="1" ht="15" customHeight="1" x14ac:dyDescent="0.5">
      <c r="E10" s="109"/>
      <c r="G10" s="32" t="s">
        <v>193</v>
      </c>
      <c r="H10" s="32"/>
      <c r="I10" s="32" t="s">
        <v>165</v>
      </c>
      <c r="J10" s="31"/>
      <c r="K10" s="32" t="s">
        <v>193</v>
      </c>
      <c r="L10" s="32"/>
      <c r="M10" s="32" t="s">
        <v>165</v>
      </c>
    </row>
    <row r="11" spans="1:13" s="99" customFormat="1" ht="15" customHeight="1" x14ac:dyDescent="0.5">
      <c r="E11" s="121" t="s">
        <v>0</v>
      </c>
      <c r="F11" s="31"/>
      <c r="G11" s="25" t="s">
        <v>1</v>
      </c>
      <c r="H11" s="32"/>
      <c r="I11" s="25" t="s">
        <v>1</v>
      </c>
      <c r="J11" s="39"/>
      <c r="K11" s="25" t="s">
        <v>1</v>
      </c>
      <c r="L11" s="32"/>
      <c r="M11" s="25" t="s">
        <v>1</v>
      </c>
    </row>
    <row r="12" spans="1:13" s="99" customFormat="1" ht="8.1" customHeight="1" x14ac:dyDescent="0.5">
      <c r="E12" s="109"/>
      <c r="G12" s="77"/>
      <c r="H12" s="30"/>
      <c r="I12" s="29"/>
      <c r="J12" s="30"/>
      <c r="K12" s="77"/>
      <c r="L12" s="30"/>
      <c r="M12" s="29"/>
    </row>
    <row r="13" spans="1:13" s="99" customFormat="1" ht="15" customHeight="1" x14ac:dyDescent="0.5">
      <c r="A13" s="99" t="s">
        <v>99</v>
      </c>
      <c r="E13" s="109"/>
      <c r="G13" s="77">
        <v>1055794333</v>
      </c>
      <c r="H13" s="30"/>
      <c r="I13" s="29">
        <v>984226371</v>
      </c>
      <c r="J13" s="40"/>
      <c r="K13" s="77">
        <v>764277772</v>
      </c>
      <c r="M13" s="29">
        <v>727681444</v>
      </c>
    </row>
    <row r="14" spans="1:13" s="99" customFormat="1" ht="15" customHeight="1" x14ac:dyDescent="0.5">
      <c r="A14" s="99" t="s">
        <v>95</v>
      </c>
      <c r="E14" s="109"/>
      <c r="G14" s="78">
        <v>-674293639</v>
      </c>
      <c r="H14" s="30"/>
      <c r="I14" s="35">
        <v>-614692785</v>
      </c>
      <c r="J14" s="40"/>
      <c r="K14" s="78">
        <v>-527788170</v>
      </c>
      <c r="M14" s="35">
        <v>-507961423</v>
      </c>
    </row>
    <row r="15" spans="1:13" s="99" customFormat="1" ht="8.1" customHeight="1" x14ac:dyDescent="0.5">
      <c r="A15" s="38"/>
      <c r="B15" s="37"/>
      <c r="C15" s="37"/>
      <c r="D15" s="37"/>
      <c r="E15" s="36"/>
      <c r="F15" s="37"/>
      <c r="G15" s="79"/>
      <c r="H15" s="27"/>
      <c r="I15" s="30"/>
      <c r="J15" s="27"/>
      <c r="K15" s="79"/>
      <c r="L15" s="27"/>
      <c r="M15" s="30"/>
    </row>
    <row r="16" spans="1:13" s="99" customFormat="1" ht="15" customHeight="1" x14ac:dyDescent="0.5">
      <c r="A16" s="31" t="s">
        <v>22</v>
      </c>
      <c r="E16" s="109"/>
      <c r="G16" s="79">
        <f>G13+G14</f>
        <v>381500694</v>
      </c>
      <c r="H16" s="30"/>
      <c r="I16" s="30">
        <f>I13+I14</f>
        <v>369533586</v>
      </c>
      <c r="J16" s="30"/>
      <c r="K16" s="79">
        <f>K13+K14</f>
        <v>236489602</v>
      </c>
      <c r="L16" s="30"/>
      <c r="M16" s="30">
        <f>M13+M14</f>
        <v>219720021</v>
      </c>
    </row>
    <row r="17" spans="1:13" s="99" customFormat="1" ht="15" customHeight="1" x14ac:dyDescent="0.5">
      <c r="A17" s="99" t="s">
        <v>169</v>
      </c>
      <c r="E17" s="109"/>
      <c r="G17" s="79">
        <v>0</v>
      </c>
      <c r="H17" s="30"/>
      <c r="I17" s="30">
        <v>0</v>
      </c>
      <c r="J17" s="30"/>
      <c r="K17" s="79">
        <v>175831149</v>
      </c>
      <c r="L17" s="30"/>
      <c r="M17" s="30">
        <v>76999386</v>
      </c>
    </row>
    <row r="18" spans="1:13" s="99" customFormat="1" ht="15" customHeight="1" x14ac:dyDescent="0.5">
      <c r="A18" s="99" t="s">
        <v>148</v>
      </c>
      <c r="E18" s="109"/>
      <c r="G18" s="77">
        <v>-11333262</v>
      </c>
      <c r="H18" s="27"/>
      <c r="I18" s="29">
        <v>12096450</v>
      </c>
      <c r="J18" s="27"/>
      <c r="K18" s="77">
        <v>-3471087</v>
      </c>
      <c r="L18" s="27"/>
      <c r="M18" s="29">
        <v>184183</v>
      </c>
    </row>
    <row r="19" spans="1:13" s="99" customFormat="1" ht="15" customHeight="1" x14ac:dyDescent="0.5">
      <c r="A19" s="99" t="s">
        <v>50</v>
      </c>
      <c r="E19" s="109"/>
      <c r="G19" s="77">
        <v>1509621</v>
      </c>
      <c r="H19" s="27"/>
      <c r="I19" s="29">
        <v>4234319</v>
      </c>
      <c r="J19" s="27"/>
      <c r="K19" s="77">
        <v>13242434</v>
      </c>
      <c r="L19" s="27"/>
      <c r="M19" s="29">
        <v>16406533</v>
      </c>
    </row>
    <row r="20" spans="1:13" s="99" customFormat="1" ht="15" customHeight="1" x14ac:dyDescent="0.5">
      <c r="A20" s="99" t="s">
        <v>23</v>
      </c>
      <c r="E20" s="109"/>
      <c r="G20" s="86">
        <v>-63735871</v>
      </c>
      <c r="H20" s="29"/>
      <c r="I20" s="34">
        <v>-62077917</v>
      </c>
      <c r="J20" s="29"/>
      <c r="K20" s="86">
        <v>-43320479</v>
      </c>
      <c r="L20" s="30"/>
      <c r="M20" s="34">
        <v>-47467247</v>
      </c>
    </row>
    <row r="21" spans="1:13" s="99" customFormat="1" ht="15" customHeight="1" x14ac:dyDescent="0.5">
      <c r="A21" s="99" t="s">
        <v>24</v>
      </c>
      <c r="E21" s="109"/>
      <c r="G21" s="77">
        <v>-130089574</v>
      </c>
      <c r="H21" s="29"/>
      <c r="I21" s="29">
        <v>-122280452</v>
      </c>
      <c r="J21" s="29"/>
      <c r="K21" s="77">
        <v>-92294348</v>
      </c>
      <c r="L21" s="27"/>
      <c r="M21" s="29">
        <v>-81540166</v>
      </c>
    </row>
    <row r="22" spans="1:13" s="99" customFormat="1" ht="15" customHeight="1" x14ac:dyDescent="0.5">
      <c r="A22" s="99" t="s">
        <v>135</v>
      </c>
      <c r="E22" s="109"/>
      <c r="G22" s="77">
        <v>-464683</v>
      </c>
      <c r="H22" s="29"/>
      <c r="I22" s="29">
        <v>1022412</v>
      </c>
      <c r="J22" s="29"/>
      <c r="K22" s="77">
        <v>-429616</v>
      </c>
      <c r="L22" s="27"/>
      <c r="M22" s="29">
        <v>1094745</v>
      </c>
    </row>
    <row r="23" spans="1:13" s="99" customFormat="1" ht="15" customHeight="1" x14ac:dyDescent="0.5">
      <c r="A23" s="99" t="s">
        <v>25</v>
      </c>
      <c r="E23" s="109"/>
      <c r="G23" s="77">
        <v>-2337354</v>
      </c>
      <c r="H23" s="30"/>
      <c r="I23" s="29">
        <v>-2295131</v>
      </c>
      <c r="J23" s="30"/>
      <c r="K23" s="77">
        <v>-2157174</v>
      </c>
      <c r="L23" s="30"/>
      <c r="M23" s="29">
        <v>-2161031</v>
      </c>
    </row>
    <row r="24" spans="1:13" s="99" customFormat="1" ht="15" customHeight="1" x14ac:dyDescent="0.5">
      <c r="A24" s="99" t="s">
        <v>202</v>
      </c>
      <c r="E24" s="109"/>
      <c r="G24" s="77"/>
      <c r="H24" s="30"/>
      <c r="I24" s="29"/>
      <c r="J24" s="30"/>
      <c r="K24" s="77"/>
      <c r="L24" s="30"/>
      <c r="M24" s="29"/>
    </row>
    <row r="25" spans="1:13" s="99" customFormat="1" ht="15" customHeight="1" x14ac:dyDescent="0.5">
      <c r="B25" s="99" t="s">
        <v>203</v>
      </c>
      <c r="E25" s="109"/>
      <c r="G25" s="78">
        <v>964130</v>
      </c>
      <c r="H25" s="30"/>
      <c r="I25" s="35">
        <v>0</v>
      </c>
      <c r="J25" s="30"/>
      <c r="K25" s="78">
        <v>0</v>
      </c>
      <c r="L25" s="30"/>
      <c r="M25" s="35">
        <v>0</v>
      </c>
    </row>
    <row r="26" spans="1:13" s="99" customFormat="1" ht="8.1" customHeight="1" x14ac:dyDescent="0.5">
      <c r="E26" s="109"/>
      <c r="G26" s="80"/>
      <c r="H26" s="30"/>
      <c r="I26" s="110"/>
      <c r="J26" s="30"/>
      <c r="K26" s="80"/>
      <c r="L26" s="30"/>
      <c r="M26" s="110"/>
    </row>
    <row r="27" spans="1:13" s="99" customFormat="1" ht="15" customHeight="1" x14ac:dyDescent="0.5">
      <c r="A27" s="31" t="s">
        <v>29</v>
      </c>
      <c r="E27" s="109"/>
      <c r="G27" s="80">
        <f>SUM(G16:G25)</f>
        <v>176013701</v>
      </c>
      <c r="H27" s="30"/>
      <c r="I27" s="110">
        <f>SUM(I16:I25)</f>
        <v>200233267</v>
      </c>
      <c r="J27" s="30"/>
      <c r="K27" s="80">
        <f>SUM(K16:K25)</f>
        <v>283890481</v>
      </c>
      <c r="L27" s="30"/>
      <c r="M27" s="110">
        <f>SUM(M16:M25)</f>
        <v>183236424</v>
      </c>
    </row>
    <row r="28" spans="1:13" s="99" customFormat="1" ht="15" customHeight="1" x14ac:dyDescent="0.5">
      <c r="A28" s="99" t="s">
        <v>26</v>
      </c>
      <c r="E28" s="109">
        <v>16</v>
      </c>
      <c r="G28" s="78">
        <v>-28983175</v>
      </c>
      <c r="H28" s="27"/>
      <c r="I28" s="35">
        <v>-34516067</v>
      </c>
      <c r="J28" s="27"/>
      <c r="K28" s="78">
        <v>-19418058</v>
      </c>
      <c r="L28" s="30"/>
      <c r="M28" s="35">
        <v>-18833451</v>
      </c>
    </row>
    <row r="29" spans="1:13" s="99" customFormat="1" ht="8.1" customHeight="1" x14ac:dyDescent="0.5">
      <c r="E29" s="109"/>
      <c r="G29" s="81"/>
      <c r="H29" s="30"/>
      <c r="I29" s="27"/>
      <c r="J29" s="30"/>
      <c r="K29" s="81"/>
      <c r="L29" s="30"/>
      <c r="M29" s="27"/>
    </row>
    <row r="30" spans="1:13" s="99" customFormat="1" ht="15" customHeight="1" thickBot="1" x14ac:dyDescent="0.55000000000000004">
      <c r="A30" s="31" t="s">
        <v>188</v>
      </c>
      <c r="E30" s="109"/>
      <c r="G30" s="82">
        <f>SUM(G27:G28)</f>
        <v>147030526</v>
      </c>
      <c r="H30" s="30"/>
      <c r="I30" s="111">
        <f>SUM(I27:I28)</f>
        <v>165717200</v>
      </c>
      <c r="J30" s="30"/>
      <c r="K30" s="82">
        <f>SUM(K27:K28)</f>
        <v>264472423</v>
      </c>
      <c r="L30" s="30"/>
      <c r="M30" s="111">
        <f>SUM(M27:M28)</f>
        <v>164402973</v>
      </c>
    </row>
    <row r="31" spans="1:13" s="99" customFormat="1" ht="8.1" customHeight="1" thickTop="1" x14ac:dyDescent="0.5">
      <c r="A31" s="31"/>
      <c r="E31" s="109"/>
      <c r="G31" s="80"/>
      <c r="H31" s="30"/>
      <c r="I31" s="110"/>
      <c r="J31" s="30"/>
      <c r="K31" s="80"/>
      <c r="L31" s="30"/>
      <c r="M31" s="110"/>
    </row>
    <row r="32" spans="1:13" s="99" customFormat="1" ht="15" customHeight="1" x14ac:dyDescent="0.5">
      <c r="A32" s="31" t="s">
        <v>146</v>
      </c>
      <c r="E32" s="109"/>
      <c r="G32" s="79"/>
      <c r="H32" s="30"/>
      <c r="I32" s="30"/>
      <c r="J32" s="30"/>
      <c r="K32" s="79"/>
      <c r="L32" s="30"/>
      <c r="M32" s="30"/>
    </row>
    <row r="33" spans="1:13" s="99" customFormat="1" ht="15" customHeight="1" x14ac:dyDescent="0.5">
      <c r="A33" s="41" t="s">
        <v>96</v>
      </c>
      <c r="E33" s="109"/>
      <c r="G33" s="79"/>
      <c r="H33" s="30"/>
      <c r="I33" s="30"/>
      <c r="J33" s="30"/>
      <c r="K33" s="79"/>
      <c r="L33" s="30"/>
      <c r="M33" s="30"/>
    </row>
    <row r="34" spans="1:13" s="99" customFormat="1" ht="15" customHeight="1" x14ac:dyDescent="0.5">
      <c r="B34" s="99" t="s">
        <v>59</v>
      </c>
      <c r="E34" s="36"/>
      <c r="F34" s="37"/>
      <c r="G34" s="83">
        <v>13690938</v>
      </c>
      <c r="H34" s="27"/>
      <c r="I34" s="28">
        <v>-16280407</v>
      </c>
      <c r="J34" s="27"/>
      <c r="K34" s="83">
        <v>0</v>
      </c>
      <c r="L34" s="27"/>
      <c r="M34" s="28">
        <v>0</v>
      </c>
    </row>
    <row r="35" spans="1:13" s="99" customFormat="1" ht="8.1" customHeight="1" x14ac:dyDescent="0.5">
      <c r="E35" s="36"/>
      <c r="F35" s="37"/>
      <c r="G35" s="77"/>
      <c r="H35" s="27"/>
      <c r="I35" s="29"/>
      <c r="J35" s="27"/>
      <c r="K35" s="81"/>
      <c r="L35" s="27"/>
      <c r="M35" s="27"/>
    </row>
    <row r="36" spans="1:13" s="99" customFormat="1" ht="15" customHeight="1" x14ac:dyDescent="0.5">
      <c r="A36" s="99" t="s">
        <v>60</v>
      </c>
      <c r="E36" s="36"/>
      <c r="F36" s="37"/>
      <c r="G36" s="79"/>
      <c r="H36" s="27"/>
      <c r="I36" s="30"/>
      <c r="J36" s="27"/>
      <c r="K36" s="79"/>
      <c r="L36" s="27"/>
      <c r="M36" s="30"/>
    </row>
    <row r="37" spans="1:13" s="99" customFormat="1" ht="15" customHeight="1" x14ac:dyDescent="0.5">
      <c r="B37" s="99" t="s">
        <v>58</v>
      </c>
      <c r="E37" s="36"/>
      <c r="F37" s="37"/>
      <c r="G37" s="83">
        <f>SUM(G34:G36)</f>
        <v>13690938</v>
      </c>
      <c r="H37" s="27"/>
      <c r="I37" s="28">
        <f>SUM(I34:I36)</f>
        <v>-16280407</v>
      </c>
      <c r="J37" s="27"/>
      <c r="K37" s="83">
        <f>SUM(K34:K36)</f>
        <v>0</v>
      </c>
      <c r="L37" s="27"/>
      <c r="M37" s="28">
        <f>SUM(M34:M36)</f>
        <v>0</v>
      </c>
    </row>
    <row r="38" spans="1:13" s="99" customFormat="1" ht="8.1" customHeight="1" x14ac:dyDescent="0.5">
      <c r="E38" s="36"/>
      <c r="F38" s="37"/>
      <c r="G38" s="81"/>
      <c r="H38" s="27"/>
      <c r="I38" s="27"/>
      <c r="J38" s="27"/>
      <c r="K38" s="81"/>
      <c r="L38" s="27"/>
      <c r="M38" s="27"/>
    </row>
    <row r="39" spans="1:13" s="99" customFormat="1" ht="15" customHeight="1" x14ac:dyDescent="0.5">
      <c r="A39" s="31" t="s">
        <v>216</v>
      </c>
      <c r="B39" s="31"/>
      <c r="C39" s="31"/>
      <c r="D39" s="31"/>
      <c r="E39" s="36"/>
      <c r="F39" s="37"/>
      <c r="G39" s="83">
        <f>G37</f>
        <v>13690938</v>
      </c>
      <c r="H39" s="27"/>
      <c r="I39" s="28">
        <f>I37</f>
        <v>-16280407</v>
      </c>
      <c r="J39" s="27"/>
      <c r="K39" s="83">
        <f>K37</f>
        <v>0</v>
      </c>
      <c r="L39" s="27"/>
      <c r="M39" s="28">
        <f>M37</f>
        <v>0</v>
      </c>
    </row>
    <row r="40" spans="1:13" s="99" customFormat="1" ht="8.1" customHeight="1" x14ac:dyDescent="0.5">
      <c r="A40" s="31"/>
      <c r="B40" s="31"/>
      <c r="C40" s="31"/>
      <c r="D40" s="31"/>
      <c r="E40" s="36"/>
      <c r="F40" s="37"/>
      <c r="G40" s="79"/>
      <c r="H40" s="27"/>
      <c r="I40" s="30"/>
      <c r="J40" s="27"/>
      <c r="K40" s="79"/>
      <c r="L40" s="27"/>
      <c r="M40" s="30"/>
    </row>
    <row r="41" spans="1:13" s="99" customFormat="1" ht="15" customHeight="1" thickBot="1" x14ac:dyDescent="0.55000000000000004">
      <c r="A41" s="31" t="s">
        <v>69</v>
      </c>
      <c r="E41" s="36"/>
      <c r="F41" s="37"/>
      <c r="G41" s="84">
        <f>SUM(G30,G39)</f>
        <v>160721464</v>
      </c>
      <c r="H41" s="27"/>
      <c r="I41" s="112">
        <f>SUM(I30,I39)</f>
        <v>149436793</v>
      </c>
      <c r="J41" s="27"/>
      <c r="K41" s="84">
        <f>SUM(K30,K39)</f>
        <v>264472423</v>
      </c>
      <c r="L41" s="27"/>
      <c r="M41" s="112">
        <f>SUM(M30,M39)</f>
        <v>164402973</v>
      </c>
    </row>
    <row r="42" spans="1:13" s="99" customFormat="1" ht="8.1" customHeight="1" thickTop="1" x14ac:dyDescent="0.5">
      <c r="A42" s="38"/>
      <c r="B42" s="37"/>
      <c r="C42" s="37"/>
      <c r="D42" s="37"/>
      <c r="E42" s="36"/>
      <c r="F42" s="37"/>
      <c r="G42" s="79"/>
      <c r="H42" s="27"/>
      <c r="I42" s="30"/>
      <c r="J42" s="27"/>
      <c r="K42" s="79"/>
      <c r="L42" s="27"/>
      <c r="M42" s="30"/>
    </row>
    <row r="43" spans="1:13" s="99" customFormat="1" ht="15" customHeight="1" x14ac:dyDescent="0.5">
      <c r="A43" s="38" t="s">
        <v>61</v>
      </c>
      <c r="B43" s="37"/>
      <c r="C43" s="37"/>
      <c r="D43" s="37"/>
      <c r="E43" s="36"/>
      <c r="F43" s="37"/>
      <c r="G43" s="79"/>
      <c r="H43" s="27"/>
      <c r="I43" s="30"/>
      <c r="J43" s="27"/>
      <c r="K43" s="79"/>
      <c r="L43" s="27"/>
      <c r="M43" s="30"/>
    </row>
    <row r="44" spans="1:13" s="99" customFormat="1" ht="15" customHeight="1" x14ac:dyDescent="0.5">
      <c r="A44" s="99" t="s">
        <v>62</v>
      </c>
      <c r="E44" s="36"/>
      <c r="F44" s="37"/>
      <c r="G44" s="79">
        <f>G30-G45</f>
        <v>146738379</v>
      </c>
      <c r="H44" s="27"/>
      <c r="I44" s="30">
        <f>I30-I45</f>
        <v>162865306</v>
      </c>
      <c r="J44" s="27"/>
      <c r="K44" s="79">
        <f>K30-K45</f>
        <v>264472423</v>
      </c>
      <c r="L44" s="27"/>
      <c r="M44" s="30">
        <f>M30-M45</f>
        <v>164402973</v>
      </c>
    </row>
    <row r="45" spans="1:13" s="99" customFormat="1" ht="15" customHeight="1" x14ac:dyDescent="0.5">
      <c r="A45" s="99" t="s">
        <v>63</v>
      </c>
      <c r="E45" s="36"/>
      <c r="F45" s="37"/>
      <c r="G45" s="83">
        <v>292147</v>
      </c>
      <c r="H45" s="27"/>
      <c r="I45" s="28">
        <v>2851894</v>
      </c>
      <c r="J45" s="27"/>
      <c r="K45" s="83">
        <v>0</v>
      </c>
      <c r="L45" s="27"/>
      <c r="M45" s="28">
        <v>0</v>
      </c>
    </row>
    <row r="46" spans="1:13" s="99" customFormat="1" ht="8.1" customHeight="1" x14ac:dyDescent="0.5">
      <c r="A46" s="38"/>
      <c r="B46" s="37"/>
      <c r="C46" s="37"/>
      <c r="D46" s="37"/>
      <c r="E46" s="36"/>
      <c r="F46" s="37"/>
      <c r="G46" s="79"/>
      <c r="H46" s="27"/>
      <c r="I46" s="30"/>
      <c r="J46" s="27"/>
      <c r="K46" s="79"/>
      <c r="L46" s="27"/>
      <c r="M46" s="30"/>
    </row>
    <row r="47" spans="1:13" s="99" customFormat="1" ht="15" customHeight="1" thickBot="1" x14ac:dyDescent="0.55000000000000004">
      <c r="A47" s="38"/>
      <c r="B47" s="37"/>
      <c r="C47" s="37"/>
      <c r="D47" s="37"/>
      <c r="E47" s="36"/>
      <c r="F47" s="37"/>
      <c r="G47" s="84">
        <f>SUM(G44:G46)</f>
        <v>147030526</v>
      </c>
      <c r="H47" s="27"/>
      <c r="I47" s="112">
        <f>SUM(I44:I46)</f>
        <v>165717200</v>
      </c>
      <c r="J47" s="27"/>
      <c r="K47" s="84">
        <f>SUM(K44:K46)</f>
        <v>264472423</v>
      </c>
      <c r="L47" s="27"/>
      <c r="M47" s="112">
        <f>SUM(M44:M46)</f>
        <v>164402973</v>
      </c>
    </row>
    <row r="48" spans="1:13" s="99" customFormat="1" ht="8.1" customHeight="1" thickTop="1" x14ac:dyDescent="0.5">
      <c r="A48" s="38"/>
      <c r="B48" s="37"/>
      <c r="C48" s="37"/>
      <c r="D48" s="37"/>
      <c r="E48" s="36"/>
      <c r="F48" s="37"/>
      <c r="G48" s="79"/>
      <c r="H48" s="27"/>
      <c r="I48" s="30"/>
      <c r="J48" s="27"/>
      <c r="K48" s="79"/>
      <c r="L48" s="27"/>
      <c r="M48" s="30"/>
    </row>
    <row r="49" spans="1:13" s="99" customFormat="1" ht="15" customHeight="1" x14ac:dyDescent="0.5">
      <c r="A49" s="38" t="s">
        <v>64</v>
      </c>
      <c r="B49" s="37"/>
      <c r="C49" s="37"/>
      <c r="D49" s="37"/>
      <c r="E49" s="36"/>
      <c r="F49" s="37"/>
      <c r="G49" s="79"/>
      <c r="H49" s="27"/>
      <c r="I49" s="30"/>
      <c r="J49" s="27"/>
      <c r="K49" s="79"/>
      <c r="L49" s="27"/>
      <c r="M49" s="30"/>
    </row>
    <row r="50" spans="1:13" s="99" customFormat="1" ht="15" customHeight="1" x14ac:dyDescent="0.5">
      <c r="A50" s="99" t="s">
        <v>62</v>
      </c>
      <c r="E50" s="36"/>
      <c r="F50" s="37"/>
      <c r="G50" s="79">
        <f>G41-G51</f>
        <v>161861984</v>
      </c>
      <c r="H50" s="27"/>
      <c r="I50" s="30">
        <f>I41-I51</f>
        <v>147125476</v>
      </c>
      <c r="J50" s="27"/>
      <c r="K50" s="79">
        <f>K41-K51</f>
        <v>264472423</v>
      </c>
      <c r="L50" s="27"/>
      <c r="M50" s="30">
        <f>M41-M51</f>
        <v>164402973</v>
      </c>
    </row>
    <row r="51" spans="1:13" s="99" customFormat="1" ht="15" customHeight="1" x14ac:dyDescent="0.5">
      <c r="A51" s="99" t="s">
        <v>63</v>
      </c>
      <c r="E51" s="36"/>
      <c r="F51" s="37"/>
      <c r="G51" s="83">
        <v>-1140520</v>
      </c>
      <c r="H51" s="27"/>
      <c r="I51" s="28">
        <v>2311317</v>
      </c>
      <c r="J51" s="27"/>
      <c r="K51" s="83">
        <v>0</v>
      </c>
      <c r="L51" s="27"/>
      <c r="M51" s="28">
        <v>0</v>
      </c>
    </row>
    <row r="52" spans="1:13" s="99" customFormat="1" ht="8.1" customHeight="1" x14ac:dyDescent="0.5">
      <c r="A52" s="38"/>
      <c r="B52" s="37"/>
      <c r="C52" s="37"/>
      <c r="D52" s="37"/>
      <c r="E52" s="36"/>
      <c r="F52" s="37"/>
      <c r="G52" s="79"/>
      <c r="H52" s="27"/>
      <c r="I52" s="30"/>
      <c r="J52" s="27"/>
      <c r="K52" s="79"/>
      <c r="L52" s="27"/>
      <c r="M52" s="30"/>
    </row>
    <row r="53" spans="1:13" s="99" customFormat="1" ht="15" customHeight="1" thickBot="1" x14ac:dyDescent="0.55000000000000004">
      <c r="A53" s="38"/>
      <c r="B53" s="37"/>
      <c r="C53" s="37"/>
      <c r="D53" s="37"/>
      <c r="E53" s="36"/>
      <c r="F53" s="37"/>
      <c r="G53" s="84">
        <f>SUM(G50:G52)</f>
        <v>160721464</v>
      </c>
      <c r="H53" s="27"/>
      <c r="I53" s="112">
        <f>SUM(I50:I52)</f>
        <v>149436793</v>
      </c>
      <c r="J53" s="27"/>
      <c r="K53" s="84">
        <f>SUM(K50:K52)</f>
        <v>264472423</v>
      </c>
      <c r="L53" s="27"/>
      <c r="M53" s="112">
        <f>SUM(M50:M52)</f>
        <v>164402973</v>
      </c>
    </row>
    <row r="54" spans="1:13" s="99" customFormat="1" ht="8.1" customHeight="1" thickTop="1" x14ac:dyDescent="0.5">
      <c r="A54" s="38"/>
      <c r="B54" s="37"/>
      <c r="C54" s="37"/>
      <c r="D54" s="37"/>
      <c r="E54" s="36"/>
      <c r="F54" s="37"/>
      <c r="G54" s="79"/>
      <c r="H54" s="27"/>
      <c r="I54" s="30"/>
      <c r="J54" s="27"/>
      <c r="K54" s="79"/>
      <c r="L54" s="27"/>
      <c r="M54" s="30"/>
    </row>
    <row r="55" spans="1:13" s="99" customFormat="1" ht="15" customHeight="1" x14ac:dyDescent="0.5">
      <c r="A55" s="38" t="s">
        <v>147</v>
      </c>
      <c r="B55" s="37"/>
      <c r="C55" s="37"/>
      <c r="D55" s="37"/>
      <c r="E55" s="36"/>
      <c r="F55" s="37"/>
      <c r="G55" s="79"/>
      <c r="H55" s="27"/>
      <c r="I55" s="30"/>
      <c r="J55" s="27"/>
      <c r="K55" s="79"/>
      <c r="L55" s="27"/>
      <c r="M55" s="30"/>
    </row>
    <row r="56" spans="1:13" s="99" customFormat="1" ht="8.1" customHeight="1" x14ac:dyDescent="0.5">
      <c r="A56" s="38"/>
      <c r="B56" s="37"/>
      <c r="C56" s="37"/>
      <c r="D56" s="37"/>
      <c r="E56" s="36"/>
      <c r="F56" s="37"/>
      <c r="G56" s="79"/>
      <c r="H56" s="27"/>
      <c r="I56" s="30"/>
      <c r="J56" s="27"/>
      <c r="K56" s="79"/>
      <c r="L56" s="27"/>
      <c r="M56" s="30"/>
    </row>
    <row r="57" spans="1:13" s="99" customFormat="1" ht="15" customHeight="1" thickBot="1" x14ac:dyDescent="0.55000000000000004">
      <c r="A57" s="99" t="s">
        <v>170</v>
      </c>
      <c r="E57" s="36"/>
      <c r="F57" s="37"/>
      <c r="G57" s="85">
        <f>G44/2000000000</f>
        <v>7.3369189500000001E-2</v>
      </c>
      <c r="H57" s="27"/>
      <c r="I57" s="113">
        <f>I44/2000000000</f>
        <v>8.1432652999999994E-2</v>
      </c>
      <c r="J57" s="27"/>
      <c r="K57" s="85">
        <f>K44/2000000000</f>
        <v>0.13223621150000001</v>
      </c>
      <c r="L57" s="27"/>
      <c r="M57" s="113">
        <f>M44/2000000000</f>
        <v>8.2201486500000004E-2</v>
      </c>
    </row>
    <row r="58" spans="1:13" s="99" customFormat="1" ht="11.25" customHeight="1" thickTop="1" x14ac:dyDescent="0.5">
      <c r="A58" s="37"/>
      <c r="B58" s="37"/>
      <c r="C58" s="37"/>
      <c r="D58" s="37"/>
      <c r="E58" s="36"/>
      <c r="F58" s="37"/>
    </row>
    <row r="59" spans="1:13" ht="21" customHeight="1" x14ac:dyDescent="0.5">
      <c r="A59" s="3" t="s">
        <v>163</v>
      </c>
      <c r="B59" s="3"/>
      <c r="C59" s="3"/>
      <c r="D59" s="3"/>
      <c r="E59" s="3"/>
      <c r="F59" s="3"/>
      <c r="G59" s="5"/>
      <c r="H59" s="5"/>
      <c r="I59" s="5"/>
      <c r="J59" s="5"/>
      <c r="K59" s="5"/>
      <c r="L59" s="5"/>
      <c r="M59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H10 J10 L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CC"/>
  </sheetPr>
  <dimension ref="A1:W34"/>
  <sheetViews>
    <sheetView topLeftCell="A11" zoomScale="120" zoomScaleNormal="120" zoomScaleSheetLayoutView="85" workbookViewId="0">
      <selection activeCell="F21" sqref="F1:F1048576"/>
    </sheetView>
  </sheetViews>
  <sheetFormatPr defaultColWidth="9.42578125" defaultRowHeight="16.5" customHeight="1" x14ac:dyDescent="0.5"/>
  <cols>
    <col min="1" max="3" width="1.42578125" style="62" customWidth="1"/>
    <col min="4" max="4" width="28.7109375" style="62" customWidth="1"/>
    <col min="5" max="5" width="4.42578125" style="62" customWidth="1"/>
    <col min="6" max="6" width="0.5703125" style="62" customWidth="1"/>
    <col min="7" max="7" width="11.42578125" style="108" customWidth="1"/>
    <col min="8" max="8" width="0.5703125" style="108" customWidth="1"/>
    <col min="9" max="9" width="11.140625" style="108" customWidth="1"/>
    <col min="10" max="10" width="0.5703125" style="108" customWidth="1"/>
    <col min="11" max="11" width="14.42578125" style="108" customWidth="1"/>
    <col min="12" max="12" width="0.5703125" style="108" customWidth="1"/>
    <col min="13" max="13" width="10.42578125" style="108" customWidth="1"/>
    <col min="14" max="14" width="0.5703125" style="108" customWidth="1"/>
    <col min="15" max="15" width="12.42578125" style="108" customWidth="1"/>
    <col min="16" max="16" width="0.5703125" style="108" customWidth="1"/>
    <col min="17" max="17" width="22.42578125" style="108" customWidth="1"/>
    <col min="18" max="18" width="0.5703125" style="108" customWidth="1"/>
    <col min="19" max="19" width="10.5703125" style="108" customWidth="1"/>
    <col min="20" max="20" width="0.5703125" style="108" customWidth="1"/>
    <col min="21" max="21" width="9.5703125" style="108" customWidth="1"/>
    <col min="22" max="22" width="0.5703125" style="108" customWidth="1"/>
    <col min="23" max="23" width="11.42578125" style="108" customWidth="1"/>
    <col min="24" max="16384" width="9.42578125" style="62"/>
  </cols>
  <sheetData>
    <row r="1" spans="1:23" ht="16.5" customHeight="1" x14ac:dyDescent="0.5">
      <c r="A1" s="45" t="s">
        <v>105</v>
      </c>
    </row>
    <row r="2" spans="1:23" ht="16.5" customHeight="1" x14ac:dyDescent="0.5">
      <c r="A2" s="124" t="s">
        <v>114</v>
      </c>
    </row>
    <row r="3" spans="1:23" s="128" customFormat="1" ht="16.5" customHeight="1" x14ac:dyDescent="0.5">
      <c r="A3" s="125" t="s">
        <v>192</v>
      </c>
      <c r="B3" s="126"/>
      <c r="C3" s="126"/>
      <c r="D3" s="126"/>
      <c r="E3" s="126"/>
      <c r="F3" s="126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1:23" s="128" customFormat="1" ht="16.5" customHeight="1" x14ac:dyDescent="0.5">
      <c r="A4" s="129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</row>
    <row r="5" spans="1:23" s="128" customFormat="1" ht="16.5" customHeight="1" x14ac:dyDescent="0.5">
      <c r="A5" s="129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</row>
    <row r="6" spans="1:23" s="131" customFormat="1" ht="16.5" customHeight="1" x14ac:dyDescent="0.5">
      <c r="G6" s="230" t="s">
        <v>94</v>
      </c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</row>
    <row r="7" spans="1:23" s="131" customFormat="1" ht="16.5" customHeight="1" x14ac:dyDescent="0.5">
      <c r="G7" s="231" t="s">
        <v>47</v>
      </c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132"/>
      <c r="U7" s="132"/>
      <c r="V7" s="132"/>
      <c r="W7" s="132"/>
    </row>
    <row r="8" spans="1:23" s="131" customFormat="1" ht="16.5" customHeight="1" x14ac:dyDescent="0.5">
      <c r="G8" s="231" t="s">
        <v>145</v>
      </c>
      <c r="H8" s="231"/>
      <c r="I8" s="231"/>
      <c r="J8" s="133"/>
      <c r="K8" s="133"/>
      <c r="L8" s="133"/>
      <c r="M8" s="230" t="s">
        <v>20</v>
      </c>
      <c r="N8" s="230"/>
      <c r="O8" s="230"/>
      <c r="P8" s="133"/>
      <c r="Q8" s="134" t="s">
        <v>57</v>
      </c>
      <c r="R8" s="135"/>
      <c r="T8" s="135"/>
      <c r="U8" s="135"/>
      <c r="V8" s="133"/>
      <c r="W8" s="133"/>
    </row>
    <row r="9" spans="1:23" s="131" customFormat="1" ht="16.5" customHeight="1" x14ac:dyDescent="0.5">
      <c r="G9" s="136"/>
      <c r="H9" s="136"/>
      <c r="I9" s="136"/>
      <c r="J9" s="133"/>
      <c r="K9" s="137" t="s">
        <v>93</v>
      </c>
      <c r="L9" s="133"/>
      <c r="M9" s="136"/>
      <c r="N9" s="136"/>
      <c r="O9" s="136"/>
      <c r="P9" s="133"/>
      <c r="R9" s="133"/>
      <c r="V9" s="133"/>
      <c r="W9" s="133"/>
    </row>
    <row r="10" spans="1:23" s="131" customFormat="1" ht="16.5" customHeight="1" x14ac:dyDescent="0.5">
      <c r="G10" s="138" t="s">
        <v>76</v>
      </c>
      <c r="H10" s="138"/>
      <c r="I10" s="138" t="s">
        <v>150</v>
      </c>
      <c r="J10" s="133"/>
      <c r="K10" s="139" t="s">
        <v>100</v>
      </c>
      <c r="L10" s="133"/>
      <c r="M10" s="139" t="s">
        <v>106</v>
      </c>
      <c r="N10" s="133"/>
      <c r="O10" s="139"/>
      <c r="P10" s="133"/>
      <c r="Q10" s="137"/>
      <c r="R10" s="133"/>
      <c r="S10" s="140" t="s">
        <v>28</v>
      </c>
      <c r="T10" s="140"/>
      <c r="U10" s="140" t="s">
        <v>55</v>
      </c>
      <c r="V10" s="133"/>
      <c r="W10" s="133"/>
    </row>
    <row r="11" spans="1:23" s="131" customFormat="1" ht="16.5" customHeight="1" x14ac:dyDescent="0.5">
      <c r="G11" s="138" t="s">
        <v>75</v>
      </c>
      <c r="H11" s="138"/>
      <c r="I11" s="138" t="s">
        <v>151</v>
      </c>
      <c r="J11" s="141"/>
      <c r="K11" s="139" t="s">
        <v>101</v>
      </c>
      <c r="L11" s="138"/>
      <c r="M11" s="142" t="s">
        <v>107</v>
      </c>
      <c r="N11" s="138"/>
      <c r="O11" s="142"/>
      <c r="P11" s="138"/>
      <c r="Q11" s="138" t="s">
        <v>131</v>
      </c>
      <c r="S11" s="138" t="s">
        <v>53</v>
      </c>
      <c r="T11" s="138"/>
      <c r="U11" s="138" t="s">
        <v>56</v>
      </c>
      <c r="V11" s="141"/>
      <c r="W11" s="138"/>
    </row>
    <row r="12" spans="1:23" s="131" customFormat="1" ht="16.5" customHeight="1" x14ac:dyDescent="0.5">
      <c r="G12" s="138" t="s">
        <v>27</v>
      </c>
      <c r="H12" s="138"/>
      <c r="I12" s="138" t="s">
        <v>152</v>
      </c>
      <c r="J12" s="141"/>
      <c r="K12" s="139" t="s">
        <v>91</v>
      </c>
      <c r="L12" s="138"/>
      <c r="M12" s="139" t="s">
        <v>108</v>
      </c>
      <c r="N12" s="138"/>
      <c r="O12" s="139" t="s">
        <v>21</v>
      </c>
      <c r="P12" s="138"/>
      <c r="Q12" s="138" t="s">
        <v>117</v>
      </c>
      <c r="S12" s="138" t="s">
        <v>54</v>
      </c>
      <c r="T12" s="138"/>
      <c r="U12" s="138" t="s">
        <v>52</v>
      </c>
      <c r="V12" s="141"/>
      <c r="W12" s="138" t="s">
        <v>51</v>
      </c>
    </row>
    <row r="13" spans="1:23" s="131" customFormat="1" ht="16.5" customHeight="1" x14ac:dyDescent="0.5">
      <c r="E13" s="223"/>
      <c r="F13" s="143"/>
      <c r="G13" s="144" t="s">
        <v>1</v>
      </c>
      <c r="H13" s="140"/>
      <c r="I13" s="144" t="s">
        <v>1</v>
      </c>
      <c r="J13" s="135"/>
      <c r="K13" s="144" t="s">
        <v>1</v>
      </c>
      <c r="L13" s="140"/>
      <c r="M13" s="144" t="s">
        <v>1</v>
      </c>
      <c r="N13" s="140"/>
      <c r="O13" s="144" t="s">
        <v>1</v>
      </c>
      <c r="P13" s="140"/>
      <c r="Q13" s="144" t="s">
        <v>1</v>
      </c>
      <c r="R13" s="140"/>
      <c r="S13" s="144" t="s">
        <v>1</v>
      </c>
      <c r="T13" s="140"/>
      <c r="U13" s="144" t="s">
        <v>1</v>
      </c>
      <c r="V13" s="135"/>
      <c r="W13" s="144" t="s">
        <v>1</v>
      </c>
    </row>
    <row r="14" spans="1:23" s="116" customFormat="1" ht="12" customHeight="1" x14ac:dyDescent="0.5">
      <c r="A14" s="145"/>
      <c r="B14" s="146"/>
      <c r="F14" s="147"/>
      <c r="G14" s="148"/>
      <c r="H14" s="148"/>
      <c r="I14" s="148"/>
      <c r="J14" s="149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9"/>
      <c r="W14" s="148"/>
    </row>
    <row r="15" spans="1:23" s="116" customFormat="1" ht="16.5" customHeight="1" x14ac:dyDescent="0.5">
      <c r="A15" s="145" t="s">
        <v>167</v>
      </c>
      <c r="E15" s="150"/>
      <c r="F15" s="150"/>
      <c r="G15" s="148">
        <v>2000000000</v>
      </c>
      <c r="H15" s="148"/>
      <c r="I15" s="148">
        <v>1248938736</v>
      </c>
      <c r="J15" s="148"/>
      <c r="K15" s="148">
        <v>94712575</v>
      </c>
      <c r="L15" s="148"/>
      <c r="M15" s="148">
        <v>146750000</v>
      </c>
      <c r="N15" s="148"/>
      <c r="O15" s="148">
        <v>723517605</v>
      </c>
      <c r="P15" s="148"/>
      <c r="Q15" s="148">
        <v>10309662</v>
      </c>
      <c r="R15" s="148"/>
      <c r="S15" s="148">
        <f>SUM(G15:R15)</f>
        <v>4224228578</v>
      </c>
      <c r="T15" s="148"/>
      <c r="U15" s="148">
        <v>12325363</v>
      </c>
      <c r="V15" s="151"/>
      <c r="W15" s="148">
        <f>SUM(S15:V15)</f>
        <v>4236553941</v>
      </c>
    </row>
    <row r="16" spans="1:23" s="116" customFormat="1" ht="16.5" customHeight="1" x14ac:dyDescent="0.5">
      <c r="A16" s="114" t="s">
        <v>141</v>
      </c>
      <c r="B16" s="115"/>
      <c r="E16" s="150"/>
      <c r="F16" s="150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51"/>
      <c r="W16" s="148"/>
    </row>
    <row r="17" spans="1:23" s="116" customFormat="1" ht="16.5" customHeight="1" x14ac:dyDescent="0.5">
      <c r="A17" s="114"/>
      <c r="B17" s="115" t="s">
        <v>142</v>
      </c>
      <c r="E17" s="150"/>
      <c r="F17" s="150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51"/>
      <c r="W17" s="148"/>
    </row>
    <row r="18" spans="1:23" s="116" customFormat="1" ht="16.5" customHeight="1" x14ac:dyDescent="0.5">
      <c r="A18" s="114"/>
      <c r="B18" s="115" t="s">
        <v>143</v>
      </c>
      <c r="E18" s="150"/>
      <c r="G18" s="148">
        <v>0</v>
      </c>
      <c r="H18" s="148"/>
      <c r="I18" s="148">
        <v>0</v>
      </c>
      <c r="J18" s="148"/>
      <c r="K18" s="148">
        <v>0</v>
      </c>
      <c r="L18" s="148"/>
      <c r="M18" s="148">
        <v>0</v>
      </c>
      <c r="N18" s="148"/>
      <c r="O18" s="148">
        <v>0</v>
      </c>
      <c r="P18" s="148"/>
      <c r="Q18" s="148">
        <v>0</v>
      </c>
      <c r="R18" s="148"/>
      <c r="S18" s="148">
        <f>SUM(G18:R18)</f>
        <v>0</v>
      </c>
      <c r="T18" s="148"/>
      <c r="U18" s="148">
        <v>4900000</v>
      </c>
      <c r="V18" s="151"/>
      <c r="W18" s="148">
        <f>SUM(S18:V18)</f>
        <v>4900000</v>
      </c>
    </row>
    <row r="19" spans="1:23" s="116" customFormat="1" ht="16.5" customHeight="1" x14ac:dyDescent="0.5">
      <c r="A19" s="114" t="s">
        <v>171</v>
      </c>
      <c r="B19" s="115"/>
      <c r="E19" s="150"/>
      <c r="F19" s="150"/>
      <c r="G19" s="148">
        <v>0</v>
      </c>
      <c r="H19" s="148"/>
      <c r="I19" s="148">
        <v>0</v>
      </c>
      <c r="J19" s="148"/>
      <c r="K19" s="148">
        <v>0</v>
      </c>
      <c r="L19" s="148"/>
      <c r="M19" s="148">
        <v>0</v>
      </c>
      <c r="N19" s="148"/>
      <c r="O19" s="148">
        <v>0</v>
      </c>
      <c r="P19" s="148"/>
      <c r="Q19" s="148">
        <v>0</v>
      </c>
      <c r="R19" s="148"/>
      <c r="S19" s="148">
        <f t="shared" ref="S19" si="0">SUM(G19:Q19)</f>
        <v>0</v>
      </c>
      <c r="T19" s="148"/>
      <c r="U19" s="148">
        <v>-614</v>
      </c>
      <c r="V19" s="151"/>
      <c r="W19" s="148">
        <f>SUM(S19,U19)</f>
        <v>-614</v>
      </c>
    </row>
    <row r="20" spans="1:23" s="116" customFormat="1" ht="16.5" customHeight="1" x14ac:dyDescent="0.5">
      <c r="A20" s="116" t="s">
        <v>69</v>
      </c>
      <c r="G20" s="152">
        <v>0</v>
      </c>
      <c r="H20" s="148"/>
      <c r="I20" s="152">
        <v>0</v>
      </c>
      <c r="J20" s="151"/>
      <c r="K20" s="152">
        <v>0</v>
      </c>
      <c r="L20" s="151"/>
      <c r="M20" s="152">
        <v>0</v>
      </c>
      <c r="N20" s="151"/>
      <c r="O20" s="152">
        <v>162865306</v>
      </c>
      <c r="P20" s="151"/>
      <c r="Q20" s="152">
        <v>-15739830</v>
      </c>
      <c r="R20" s="151"/>
      <c r="S20" s="152">
        <f>SUM(G20:R20)</f>
        <v>147125476</v>
      </c>
      <c r="T20" s="148"/>
      <c r="U20" s="152">
        <v>2311317</v>
      </c>
      <c r="V20" s="151"/>
      <c r="W20" s="152">
        <f>SUM(S20:V20)</f>
        <v>149436793</v>
      </c>
    </row>
    <row r="21" spans="1:23" s="116" customFormat="1" ht="12" customHeight="1" x14ac:dyDescent="0.5">
      <c r="G21" s="153"/>
      <c r="H21" s="153"/>
      <c r="I21" s="153"/>
      <c r="J21" s="148"/>
      <c r="K21" s="148"/>
      <c r="L21" s="148"/>
      <c r="M21" s="148"/>
      <c r="N21" s="148"/>
      <c r="O21" s="148"/>
      <c r="P21" s="148"/>
      <c r="Q21" s="148"/>
      <c r="R21" s="148"/>
      <c r="S21" s="151"/>
      <c r="T21" s="148"/>
      <c r="U21" s="148"/>
      <c r="V21" s="148"/>
      <c r="W21" s="148"/>
    </row>
    <row r="22" spans="1:23" s="116" customFormat="1" ht="16.5" customHeight="1" thickBot="1" x14ac:dyDescent="0.55000000000000004">
      <c r="A22" s="145" t="s">
        <v>166</v>
      </c>
      <c r="B22" s="146"/>
      <c r="G22" s="154">
        <f>SUM(G15:G21)</f>
        <v>2000000000</v>
      </c>
      <c r="H22" s="148"/>
      <c r="I22" s="154">
        <f>SUM(I15:I21)</f>
        <v>1248938736</v>
      </c>
      <c r="J22" s="149"/>
      <c r="K22" s="154">
        <f>SUM(K15:K21)</f>
        <v>94712575</v>
      </c>
      <c r="L22" s="148"/>
      <c r="M22" s="154">
        <f>SUM(M15:M21)</f>
        <v>146750000</v>
      </c>
      <c r="N22" s="148"/>
      <c r="O22" s="154">
        <f>SUM(O15:O21)</f>
        <v>886382911</v>
      </c>
      <c r="P22" s="148"/>
      <c r="Q22" s="154">
        <f>SUM(Q15:Q21)</f>
        <v>-5430168</v>
      </c>
      <c r="R22" s="148"/>
      <c r="S22" s="154">
        <f>SUM(S15:S21)</f>
        <v>4371354054</v>
      </c>
      <c r="T22" s="148"/>
      <c r="U22" s="154">
        <f>SUM(U15:U21)</f>
        <v>19536066</v>
      </c>
      <c r="V22" s="149"/>
      <c r="W22" s="154">
        <f>SUM(S22:V22)</f>
        <v>4390890120</v>
      </c>
    </row>
    <row r="23" spans="1:23" s="116" customFormat="1" ht="12" customHeight="1" thickTop="1" x14ac:dyDescent="0.5">
      <c r="A23" s="145"/>
      <c r="B23" s="146"/>
      <c r="G23" s="148"/>
      <c r="H23" s="148"/>
      <c r="I23" s="148"/>
      <c r="J23" s="149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9"/>
      <c r="W23" s="148"/>
    </row>
    <row r="24" spans="1:23" s="131" customFormat="1" ht="12" customHeight="1" x14ac:dyDescent="0.5">
      <c r="A24" s="155"/>
      <c r="B24" s="156"/>
      <c r="G24" s="157"/>
      <c r="H24" s="157"/>
      <c r="I24" s="157"/>
      <c r="J24" s="136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36"/>
      <c r="W24" s="157"/>
    </row>
    <row r="25" spans="1:23" s="131" customFormat="1" ht="16.5" customHeight="1" x14ac:dyDescent="0.5">
      <c r="A25" s="155" t="s">
        <v>194</v>
      </c>
      <c r="E25" s="158"/>
      <c r="F25" s="158"/>
      <c r="G25" s="159">
        <v>2000000000</v>
      </c>
      <c r="H25" s="219"/>
      <c r="I25" s="159">
        <v>1248938736</v>
      </c>
      <c r="J25" s="219"/>
      <c r="K25" s="159">
        <v>94712575</v>
      </c>
      <c r="L25" s="148"/>
      <c r="M25" s="159">
        <v>164250000</v>
      </c>
      <c r="N25" s="148"/>
      <c r="O25" s="159">
        <v>893334562</v>
      </c>
      <c r="P25" s="148"/>
      <c r="Q25" s="159">
        <v>-27917903</v>
      </c>
      <c r="R25" s="148"/>
      <c r="S25" s="159">
        <f>SUM(G25:R25)</f>
        <v>4373317970</v>
      </c>
      <c r="T25" s="148"/>
      <c r="U25" s="159">
        <v>23197792</v>
      </c>
      <c r="V25" s="151"/>
      <c r="W25" s="159">
        <f>SUM(S25:V25)</f>
        <v>4396515762</v>
      </c>
    </row>
    <row r="26" spans="1:23" s="131" customFormat="1" ht="16.5" customHeight="1" x14ac:dyDescent="0.5">
      <c r="A26" s="114" t="s">
        <v>171</v>
      </c>
      <c r="B26" s="115"/>
      <c r="C26" s="116"/>
      <c r="D26" s="116"/>
      <c r="E26" s="158"/>
      <c r="F26" s="158"/>
      <c r="G26" s="159">
        <v>0</v>
      </c>
      <c r="H26" s="148"/>
      <c r="I26" s="159">
        <v>0</v>
      </c>
      <c r="J26" s="148"/>
      <c r="K26" s="159">
        <v>0</v>
      </c>
      <c r="L26" s="148"/>
      <c r="M26" s="159">
        <v>0</v>
      </c>
      <c r="N26" s="148"/>
      <c r="O26" s="159">
        <v>0</v>
      </c>
      <c r="P26" s="148"/>
      <c r="Q26" s="159">
        <v>0</v>
      </c>
      <c r="R26" s="148"/>
      <c r="S26" s="159">
        <f t="shared" ref="S26" si="1">SUM(G26:Q26)</f>
        <v>0</v>
      </c>
      <c r="T26" s="148"/>
      <c r="U26" s="159">
        <v>-4410851</v>
      </c>
      <c r="V26" s="151"/>
      <c r="W26" s="159">
        <f>SUM(S26,U26)</f>
        <v>-4410851</v>
      </c>
    </row>
    <row r="27" spans="1:23" s="131" customFormat="1" ht="16.5" customHeight="1" x14ac:dyDescent="0.5">
      <c r="A27" s="131" t="s">
        <v>69</v>
      </c>
      <c r="G27" s="160">
        <v>0</v>
      </c>
      <c r="H27" s="148"/>
      <c r="I27" s="160">
        <v>0</v>
      </c>
      <c r="J27" s="151"/>
      <c r="K27" s="160">
        <v>0</v>
      </c>
      <c r="L27" s="151"/>
      <c r="M27" s="160">
        <v>0</v>
      </c>
      <c r="N27" s="151"/>
      <c r="O27" s="160">
        <f>'E5'!G44</f>
        <v>146738379</v>
      </c>
      <c r="P27" s="151"/>
      <c r="Q27" s="160">
        <f>'E5'!G50-'E5'!G44</f>
        <v>15123605</v>
      </c>
      <c r="R27" s="151"/>
      <c r="S27" s="160">
        <f>SUM(G27:R27)</f>
        <v>161861984</v>
      </c>
      <c r="T27" s="148"/>
      <c r="U27" s="160">
        <f>'E5'!G51</f>
        <v>-1140520</v>
      </c>
      <c r="V27" s="151"/>
      <c r="W27" s="160">
        <f>SUM(S27:V27)</f>
        <v>160721464</v>
      </c>
    </row>
    <row r="28" spans="1:23" s="131" customFormat="1" ht="12" customHeight="1" x14ac:dyDescent="0.5">
      <c r="G28" s="161"/>
      <c r="H28" s="153"/>
      <c r="I28" s="161"/>
      <c r="J28" s="148"/>
      <c r="K28" s="159"/>
      <c r="L28" s="148"/>
      <c r="M28" s="159"/>
      <c r="N28" s="148"/>
      <c r="O28" s="159"/>
      <c r="P28" s="148"/>
      <c r="Q28" s="159"/>
      <c r="R28" s="148"/>
      <c r="S28" s="162"/>
      <c r="T28" s="148"/>
      <c r="U28" s="159"/>
      <c r="V28" s="148"/>
      <c r="W28" s="159"/>
    </row>
    <row r="29" spans="1:23" s="131" customFormat="1" ht="16.5" customHeight="1" thickBot="1" x14ac:dyDescent="0.55000000000000004">
      <c r="A29" s="155" t="s">
        <v>195</v>
      </c>
      <c r="B29" s="156"/>
      <c r="G29" s="163">
        <f>SUM(G25:G28)</f>
        <v>2000000000</v>
      </c>
      <c r="H29" s="148"/>
      <c r="I29" s="163">
        <f>SUM(I25:I28)</f>
        <v>1248938736</v>
      </c>
      <c r="J29" s="149"/>
      <c r="K29" s="163">
        <f>SUM(K25:K28)</f>
        <v>94712575</v>
      </c>
      <c r="L29" s="148"/>
      <c r="M29" s="163">
        <f>SUM(M25:M28)</f>
        <v>164250000</v>
      </c>
      <c r="N29" s="148"/>
      <c r="O29" s="163">
        <f>SUM(O25:O28)</f>
        <v>1040072941</v>
      </c>
      <c r="P29" s="148"/>
      <c r="Q29" s="163">
        <f>SUM(Q25:Q28)</f>
        <v>-12794298</v>
      </c>
      <c r="R29" s="148"/>
      <c r="S29" s="163">
        <f>SUM(S25:S28)</f>
        <v>4535179954</v>
      </c>
      <c r="T29" s="148"/>
      <c r="U29" s="163">
        <f>SUM(U25:U28)</f>
        <v>17646421</v>
      </c>
      <c r="V29" s="149"/>
      <c r="W29" s="163">
        <f>SUM(S29:V29)</f>
        <v>4552826375</v>
      </c>
    </row>
    <row r="30" spans="1:23" s="131" customFormat="1" ht="18.75" customHeight="1" thickTop="1" x14ac:dyDescent="0.5">
      <c r="A30" s="155"/>
      <c r="B30" s="156"/>
      <c r="G30" s="157"/>
      <c r="H30" s="157"/>
      <c r="I30" s="157"/>
      <c r="J30" s="136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36"/>
      <c r="W30" s="157"/>
    </row>
    <row r="31" spans="1:23" s="131" customFormat="1" ht="18.75" customHeight="1" x14ac:dyDescent="0.5">
      <c r="A31" s="155"/>
      <c r="B31" s="156"/>
      <c r="G31" s="157"/>
      <c r="H31" s="157"/>
      <c r="I31" s="157"/>
      <c r="J31" s="136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36"/>
      <c r="W31" s="157"/>
    </row>
    <row r="32" spans="1:23" s="131" customFormat="1" ht="18.75" customHeight="1" x14ac:dyDescent="0.5">
      <c r="A32" s="155"/>
      <c r="B32" s="156"/>
      <c r="G32" s="157"/>
      <c r="H32" s="157"/>
      <c r="I32" s="157"/>
      <c r="J32" s="136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36"/>
      <c r="W32" s="157"/>
    </row>
    <row r="33" spans="1:23" s="131" customFormat="1" ht="15.75" customHeight="1" x14ac:dyDescent="0.5">
      <c r="A33" s="155"/>
      <c r="B33" s="156"/>
      <c r="G33" s="157"/>
      <c r="H33" s="157"/>
      <c r="I33" s="157"/>
      <c r="J33" s="136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36"/>
      <c r="W33" s="157"/>
    </row>
    <row r="34" spans="1:23" ht="21.95" customHeight="1" x14ac:dyDescent="0.5">
      <c r="A34" s="126" t="s">
        <v>163</v>
      </c>
      <c r="B34" s="126"/>
      <c r="C34" s="126"/>
      <c r="D34" s="126"/>
      <c r="E34" s="126"/>
      <c r="F34" s="126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48"/>
      <c r="W34" s="127"/>
    </row>
  </sheetData>
  <mergeCells count="4">
    <mergeCell ref="G6:W6"/>
    <mergeCell ref="G7:S7"/>
    <mergeCell ref="M8:O8"/>
    <mergeCell ref="G8:I8"/>
  </mergeCells>
  <pageMargins left="0.3" right="0.3" top="0.5" bottom="0.6" header="0.49" footer="0.4"/>
  <pageSetup paperSize="9" scale="96" firstPageNumber="6" fitToHeight="0" orientation="landscape" useFirstPageNumber="1" horizontalDpi="1200" verticalDpi="1200" r:id="rId1"/>
  <headerFooter>
    <oddFooter>&amp;R&amp;"Arial,Regular"&amp;9&amp;P</oddFooter>
  </headerFooter>
  <ignoredErrors>
    <ignoredError sqref="S19:W1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2"/>
  <sheetViews>
    <sheetView zoomScale="90" zoomScaleNormal="90" zoomScaleSheetLayoutView="70" workbookViewId="0">
      <selection activeCell="R15" sqref="R15"/>
    </sheetView>
  </sheetViews>
  <sheetFormatPr defaultColWidth="9.42578125" defaultRowHeight="16.5" customHeight="1" x14ac:dyDescent="0.5"/>
  <cols>
    <col min="1" max="3" width="1.5703125" style="8" customWidth="1"/>
    <col min="4" max="4" width="40" style="8" customWidth="1"/>
    <col min="5" max="5" width="4.5703125" style="8" customWidth="1"/>
    <col min="6" max="6" width="1.42578125" style="8" customWidth="1"/>
    <col min="7" max="7" width="17.5703125" style="9" bestFit="1" customWidth="1"/>
    <col min="8" max="8" width="1.42578125" style="9" customWidth="1"/>
    <col min="9" max="9" width="14.42578125" style="9" bestFit="1" customWidth="1"/>
    <col min="10" max="10" width="1.42578125" style="9" customWidth="1"/>
    <col min="11" max="11" width="15.42578125" style="9" bestFit="1" customWidth="1"/>
    <col min="12" max="12" width="1.42578125" style="9" customWidth="1"/>
    <col min="13" max="13" width="14.5703125" style="9" bestFit="1" customWidth="1"/>
    <col min="14" max="14" width="1.42578125" style="9" customWidth="1"/>
    <col min="15" max="15" width="13.5703125" style="9" customWidth="1"/>
    <col min="16" max="16384" width="9.42578125" style="8"/>
  </cols>
  <sheetData>
    <row r="1" spans="1:15" ht="16.5" customHeight="1" x14ac:dyDescent="0.5">
      <c r="A1" s="24" t="str">
        <f>'E6'!A1</f>
        <v>R&amp;B Food Supply Public Company Limited</v>
      </c>
    </row>
    <row r="2" spans="1:15" ht="16.5" customHeight="1" x14ac:dyDescent="0.5">
      <c r="A2" s="10" t="s">
        <v>129</v>
      </c>
    </row>
    <row r="3" spans="1:15" s="14" customFormat="1" ht="16.5" customHeight="1" x14ac:dyDescent="0.5">
      <c r="A3" s="11" t="str">
        <f>+'E6'!A3</f>
        <v>For the three-month period ended 31 March 2023</v>
      </c>
      <c r="B3" s="12"/>
      <c r="C3" s="12"/>
      <c r="D3" s="12"/>
      <c r="E3" s="12"/>
      <c r="F3" s="12"/>
      <c r="G3" s="13"/>
      <c r="H3" s="13"/>
      <c r="I3" s="13"/>
      <c r="J3" s="13"/>
      <c r="K3" s="13"/>
      <c r="L3" s="13"/>
      <c r="M3" s="13"/>
      <c r="N3" s="13"/>
      <c r="O3" s="13"/>
    </row>
    <row r="4" spans="1:15" s="14" customFormat="1" ht="16.5" customHeight="1" x14ac:dyDescent="0.5">
      <c r="A4" s="15"/>
      <c r="G4" s="16"/>
      <c r="H4" s="16"/>
      <c r="I4" s="16"/>
      <c r="J4" s="16"/>
      <c r="K4" s="16"/>
      <c r="L4" s="16"/>
      <c r="M4" s="16"/>
      <c r="N4" s="16"/>
      <c r="O4" s="16"/>
    </row>
    <row r="5" spans="1:15" s="14" customFormat="1" ht="16.5" customHeight="1" x14ac:dyDescent="0.5">
      <c r="A5" s="15"/>
      <c r="G5" s="16"/>
      <c r="H5" s="16"/>
      <c r="I5" s="16"/>
      <c r="J5" s="16"/>
      <c r="K5" s="16"/>
      <c r="L5" s="16"/>
      <c r="M5" s="16"/>
      <c r="N5" s="16"/>
      <c r="O5" s="16"/>
    </row>
    <row r="6" spans="1:15" ht="16.5" customHeight="1" x14ac:dyDescent="0.5">
      <c r="G6" s="232" t="s">
        <v>149</v>
      </c>
      <c r="H6" s="232"/>
      <c r="I6" s="232"/>
      <c r="J6" s="232"/>
      <c r="K6" s="232"/>
      <c r="L6" s="232"/>
      <c r="M6" s="232"/>
      <c r="N6" s="232"/>
      <c r="O6" s="232"/>
    </row>
    <row r="7" spans="1:15" ht="16.5" customHeight="1" x14ac:dyDescent="0.5">
      <c r="G7" s="234" t="s">
        <v>145</v>
      </c>
      <c r="H7" s="234"/>
      <c r="I7" s="234"/>
      <c r="J7" s="23"/>
      <c r="K7" s="233" t="s">
        <v>20</v>
      </c>
      <c r="L7" s="233"/>
      <c r="M7" s="233"/>
      <c r="N7" s="23"/>
      <c r="O7" s="23"/>
    </row>
    <row r="8" spans="1:15" ht="16.5" customHeight="1" x14ac:dyDescent="0.5">
      <c r="G8" s="18" t="s">
        <v>48</v>
      </c>
      <c r="H8" s="17"/>
      <c r="I8" s="18" t="s">
        <v>190</v>
      </c>
      <c r="J8" s="17"/>
      <c r="K8" s="18" t="s">
        <v>109</v>
      </c>
      <c r="L8" s="17"/>
      <c r="M8" s="18"/>
      <c r="N8" s="17"/>
    </row>
    <row r="9" spans="1:15" ht="16.5" customHeight="1" x14ac:dyDescent="0.5">
      <c r="G9" s="18" t="s">
        <v>27</v>
      </c>
      <c r="H9" s="17"/>
      <c r="I9" s="18" t="s">
        <v>153</v>
      </c>
      <c r="J9" s="17"/>
      <c r="K9" s="18" t="s">
        <v>110</v>
      </c>
      <c r="L9" s="17"/>
      <c r="M9" s="18" t="s">
        <v>21</v>
      </c>
      <c r="N9" s="17"/>
      <c r="O9" s="18" t="s">
        <v>28</v>
      </c>
    </row>
    <row r="10" spans="1:15" ht="16.5" customHeight="1" x14ac:dyDescent="0.5">
      <c r="G10" s="19" t="s">
        <v>1</v>
      </c>
      <c r="H10" s="20"/>
      <c r="I10" s="19" t="s">
        <v>1</v>
      </c>
      <c r="J10" s="20"/>
      <c r="K10" s="19" t="s">
        <v>1</v>
      </c>
      <c r="L10" s="20"/>
      <c r="M10" s="19" t="s">
        <v>1</v>
      </c>
      <c r="N10" s="20"/>
      <c r="O10" s="19" t="s">
        <v>1</v>
      </c>
    </row>
    <row r="11" spans="1:15" s="6" customFormat="1" ht="16.5" customHeight="1" x14ac:dyDescent="0.5">
      <c r="B11" s="120"/>
      <c r="G11" s="7"/>
      <c r="H11" s="1"/>
      <c r="I11" s="7"/>
      <c r="J11" s="1"/>
      <c r="K11" s="1"/>
      <c r="L11" s="1"/>
      <c r="M11" s="7"/>
      <c r="N11" s="1"/>
      <c r="O11" s="7"/>
    </row>
    <row r="12" spans="1:15" s="6" customFormat="1" ht="16.5" customHeight="1" x14ac:dyDescent="0.5">
      <c r="A12" s="24" t="s">
        <v>167</v>
      </c>
      <c r="E12" s="164"/>
      <c r="G12" s="7">
        <v>2000000000</v>
      </c>
      <c r="H12" s="7"/>
      <c r="I12" s="7">
        <v>1248938736</v>
      </c>
      <c r="J12" s="7"/>
      <c r="K12" s="7">
        <v>146750000</v>
      </c>
      <c r="L12" s="7"/>
      <c r="M12" s="7">
        <v>438954153</v>
      </c>
      <c r="N12" s="7"/>
      <c r="O12" s="97">
        <f>SUM(G12:M12)</f>
        <v>3834642889</v>
      </c>
    </row>
    <row r="13" spans="1:15" s="6" customFormat="1" ht="16.5" customHeight="1" x14ac:dyDescent="0.5">
      <c r="A13" s="6" t="s">
        <v>69</v>
      </c>
      <c r="G13" s="117">
        <v>0</v>
      </c>
      <c r="H13" s="97"/>
      <c r="I13" s="117">
        <v>0</v>
      </c>
      <c r="J13" s="97"/>
      <c r="K13" s="117">
        <v>0</v>
      </c>
      <c r="L13" s="97"/>
      <c r="M13" s="117">
        <v>164402973</v>
      </c>
      <c r="N13" s="97"/>
      <c r="O13" s="117">
        <f>SUM(G13:M13)</f>
        <v>164402973</v>
      </c>
    </row>
    <row r="14" spans="1:15" s="6" customFormat="1" ht="16.5" customHeight="1" x14ac:dyDescent="0.5">
      <c r="G14" s="118"/>
      <c r="H14" s="7"/>
      <c r="I14" s="7"/>
      <c r="J14" s="7"/>
      <c r="K14" s="7"/>
      <c r="L14" s="7"/>
      <c r="M14" s="7"/>
      <c r="N14" s="7"/>
      <c r="O14" s="7"/>
    </row>
    <row r="15" spans="1:15" s="6" customFormat="1" ht="16.5" customHeight="1" thickBot="1" x14ac:dyDescent="0.55000000000000004">
      <c r="A15" s="24" t="s">
        <v>166</v>
      </c>
      <c r="B15" s="120"/>
      <c r="G15" s="119">
        <f>SUM(G12:G13)</f>
        <v>2000000000</v>
      </c>
      <c r="H15" s="1"/>
      <c r="I15" s="119">
        <f>SUM(I12:I13)</f>
        <v>1248938736</v>
      </c>
      <c r="J15" s="1"/>
      <c r="K15" s="119">
        <f>SUM(K12:K13)</f>
        <v>146750000</v>
      </c>
      <c r="L15" s="1"/>
      <c r="M15" s="119">
        <f>SUM(M12:M13)</f>
        <v>603357126</v>
      </c>
      <c r="N15" s="1"/>
      <c r="O15" s="119">
        <f>SUM(O12:O13)</f>
        <v>3999045862</v>
      </c>
    </row>
    <row r="16" spans="1:15" s="6" customFormat="1" ht="16.5" customHeight="1" thickTop="1" x14ac:dyDescent="0.5">
      <c r="A16" s="24"/>
      <c r="B16" s="120"/>
      <c r="G16" s="7"/>
      <c r="H16" s="1"/>
      <c r="I16" s="7"/>
      <c r="J16" s="1"/>
      <c r="K16" s="1"/>
      <c r="L16" s="1"/>
      <c r="M16" s="7"/>
      <c r="N16" s="1"/>
      <c r="O16" s="7"/>
    </row>
    <row r="17" spans="1:15" ht="16.5" customHeight="1" x14ac:dyDescent="0.5">
      <c r="A17" s="10"/>
      <c r="B17" s="21"/>
      <c r="G17" s="7"/>
      <c r="H17" s="1"/>
      <c r="I17" s="7"/>
      <c r="J17" s="1"/>
      <c r="K17" s="1"/>
      <c r="L17" s="1"/>
      <c r="M17" s="7"/>
      <c r="N17" s="1"/>
      <c r="O17" s="7"/>
    </row>
    <row r="18" spans="1:15" ht="16.5" customHeight="1" x14ac:dyDescent="0.5">
      <c r="A18" s="10" t="s">
        <v>194</v>
      </c>
      <c r="E18" s="22"/>
      <c r="G18" s="87">
        <v>2000000000</v>
      </c>
      <c r="H18" s="7"/>
      <c r="I18" s="87">
        <v>1248938736</v>
      </c>
      <c r="J18" s="220"/>
      <c r="K18" s="87">
        <v>164250000</v>
      </c>
      <c r="L18" s="220"/>
      <c r="M18" s="87">
        <v>470953432</v>
      </c>
      <c r="N18" s="7"/>
      <c r="O18" s="88">
        <f>SUM(G18:M18)</f>
        <v>3884142168</v>
      </c>
    </row>
    <row r="19" spans="1:15" ht="16.5" customHeight="1" x14ac:dyDescent="0.5">
      <c r="A19" s="8" t="s">
        <v>69</v>
      </c>
      <c r="G19" s="89">
        <v>0</v>
      </c>
      <c r="H19" s="97"/>
      <c r="I19" s="89">
        <v>0</v>
      </c>
      <c r="J19" s="97"/>
      <c r="K19" s="89">
        <v>0</v>
      </c>
      <c r="L19" s="97"/>
      <c r="M19" s="89">
        <f>'E5'!K44</f>
        <v>264472423</v>
      </c>
      <c r="N19" s="97"/>
      <c r="O19" s="89">
        <f>SUM(G19:M19)</f>
        <v>264472423</v>
      </c>
    </row>
    <row r="20" spans="1:15" ht="16.5" customHeight="1" x14ac:dyDescent="0.5">
      <c r="G20" s="90"/>
      <c r="H20" s="7"/>
      <c r="I20" s="87"/>
      <c r="J20" s="7"/>
      <c r="K20" s="87"/>
      <c r="L20" s="7"/>
      <c r="M20" s="87"/>
      <c r="N20" s="7"/>
      <c r="O20" s="87"/>
    </row>
    <row r="21" spans="1:15" ht="16.5" customHeight="1" thickBot="1" x14ac:dyDescent="0.55000000000000004">
      <c r="A21" s="10" t="s">
        <v>195</v>
      </c>
      <c r="B21" s="21"/>
      <c r="G21" s="91">
        <f>SUM(G18:G19)</f>
        <v>2000000000</v>
      </c>
      <c r="H21" s="1"/>
      <c r="I21" s="91">
        <f>SUM(I18:I19)</f>
        <v>1248938736</v>
      </c>
      <c r="J21" s="1"/>
      <c r="K21" s="91">
        <f>SUM(K18:K19)</f>
        <v>164250000</v>
      </c>
      <c r="L21" s="1"/>
      <c r="M21" s="91">
        <f>SUM(M18:M19)</f>
        <v>735425855</v>
      </c>
      <c r="N21" s="1"/>
      <c r="O21" s="91">
        <f>SUM(O18:O19)</f>
        <v>4148614591</v>
      </c>
    </row>
    <row r="22" spans="1:15" ht="16.5" customHeight="1" thickTop="1" x14ac:dyDescent="0.5">
      <c r="A22" s="10"/>
      <c r="B22" s="21"/>
      <c r="G22" s="7"/>
      <c r="H22" s="1"/>
      <c r="I22" s="7"/>
      <c r="J22" s="1"/>
      <c r="K22" s="1"/>
      <c r="L22" s="1"/>
      <c r="M22" s="7"/>
      <c r="N22" s="1"/>
      <c r="O22" s="7"/>
    </row>
    <row r="23" spans="1:15" ht="16.5" customHeight="1" x14ac:dyDescent="0.5">
      <c r="A23" s="10"/>
      <c r="B23" s="21"/>
      <c r="G23" s="7"/>
      <c r="H23" s="1"/>
      <c r="I23" s="7"/>
      <c r="J23" s="1"/>
      <c r="K23" s="1"/>
      <c r="L23" s="1"/>
      <c r="M23" s="7"/>
      <c r="N23" s="1"/>
      <c r="O23" s="7"/>
    </row>
    <row r="24" spans="1:15" ht="16.5" customHeight="1" x14ac:dyDescent="0.5">
      <c r="A24" s="10"/>
      <c r="B24" s="21"/>
      <c r="G24" s="7"/>
      <c r="H24" s="1"/>
      <c r="I24" s="7"/>
      <c r="J24" s="1"/>
      <c r="K24" s="1"/>
      <c r="L24" s="1"/>
      <c r="M24" s="7"/>
      <c r="N24" s="1"/>
      <c r="O24" s="7"/>
    </row>
    <row r="25" spans="1:15" ht="16.5" customHeight="1" x14ac:dyDescent="0.5">
      <c r="A25" s="10"/>
      <c r="B25" s="21"/>
      <c r="G25" s="7"/>
      <c r="H25" s="1"/>
      <c r="I25" s="7"/>
      <c r="J25" s="1"/>
      <c r="K25" s="1"/>
      <c r="L25" s="1"/>
      <c r="M25" s="7"/>
      <c r="N25" s="1"/>
      <c r="O25" s="7"/>
    </row>
    <row r="26" spans="1:15" ht="16.5" customHeight="1" x14ac:dyDescent="0.5">
      <c r="A26" s="10"/>
      <c r="B26" s="21"/>
      <c r="G26" s="7"/>
      <c r="H26" s="1"/>
      <c r="I26" s="7"/>
      <c r="J26" s="1"/>
      <c r="K26" s="1"/>
      <c r="L26" s="1"/>
      <c r="M26" s="7"/>
      <c r="N26" s="1"/>
      <c r="O26" s="7"/>
    </row>
    <row r="27" spans="1:15" ht="16.5" customHeight="1" x14ac:dyDescent="0.5">
      <c r="A27" s="10"/>
      <c r="B27" s="21"/>
      <c r="G27" s="7"/>
      <c r="H27" s="1"/>
      <c r="I27" s="7"/>
      <c r="J27" s="1"/>
      <c r="K27" s="1"/>
      <c r="L27" s="1"/>
      <c r="M27" s="7"/>
      <c r="N27" s="1"/>
      <c r="O27" s="7"/>
    </row>
    <row r="28" spans="1:15" ht="16.5" customHeight="1" x14ac:dyDescent="0.5">
      <c r="A28" s="10"/>
      <c r="B28" s="21"/>
      <c r="G28" s="7"/>
      <c r="H28" s="1"/>
      <c r="I28" s="7"/>
      <c r="J28" s="1"/>
      <c r="K28" s="1"/>
      <c r="L28" s="1"/>
      <c r="M28" s="7"/>
      <c r="N28" s="1"/>
      <c r="O28" s="7"/>
    </row>
    <row r="29" spans="1:15" ht="16.5" customHeight="1" x14ac:dyDescent="0.5">
      <c r="A29" s="10"/>
      <c r="B29" s="21"/>
      <c r="G29" s="7"/>
      <c r="H29" s="1"/>
      <c r="I29" s="7"/>
      <c r="J29" s="1"/>
      <c r="K29" s="1"/>
      <c r="L29" s="1"/>
      <c r="M29" s="7"/>
      <c r="N29" s="1"/>
      <c r="O29" s="7"/>
    </row>
    <row r="30" spans="1:15" ht="16.5" customHeight="1" x14ac:dyDescent="0.5">
      <c r="A30" s="10"/>
      <c r="B30" s="21"/>
      <c r="G30" s="7"/>
      <c r="H30" s="1"/>
      <c r="I30" s="7"/>
      <c r="J30" s="1"/>
      <c r="K30" s="1"/>
      <c r="L30" s="1"/>
      <c r="M30" s="7"/>
      <c r="N30" s="1"/>
      <c r="O30" s="7"/>
    </row>
    <row r="31" spans="1:15" ht="12.75" customHeight="1" x14ac:dyDescent="0.5">
      <c r="A31" s="10"/>
      <c r="B31" s="21"/>
      <c r="G31" s="7"/>
      <c r="H31" s="1"/>
      <c r="I31" s="7"/>
      <c r="J31" s="1"/>
      <c r="K31" s="1"/>
      <c r="L31" s="1"/>
      <c r="M31" s="7"/>
      <c r="N31" s="1"/>
      <c r="O31" s="7"/>
    </row>
    <row r="32" spans="1:15" ht="21.95" customHeight="1" x14ac:dyDescent="0.5">
      <c r="A32" s="12" t="s">
        <v>163</v>
      </c>
      <c r="B32" s="12"/>
      <c r="C32" s="12"/>
      <c r="D32" s="12"/>
      <c r="E32" s="12"/>
      <c r="F32" s="12"/>
      <c r="G32" s="13"/>
      <c r="H32" s="13"/>
      <c r="I32" s="13"/>
      <c r="J32" s="5"/>
      <c r="K32" s="5"/>
      <c r="L32" s="5"/>
      <c r="M32" s="13"/>
      <c r="N32" s="5"/>
      <c r="O32" s="13"/>
    </row>
  </sheetData>
  <mergeCells count="3">
    <mergeCell ref="G6:O6"/>
    <mergeCell ref="K7:M7"/>
    <mergeCell ref="G7:I7"/>
  </mergeCells>
  <pageMargins left="1" right="1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K111"/>
  <sheetViews>
    <sheetView tabSelected="1" zoomScale="85" zoomScaleNormal="85" zoomScaleSheetLayoutView="110" workbookViewId="0">
      <selection activeCell="N42" sqref="N42"/>
    </sheetView>
  </sheetViews>
  <sheetFormatPr defaultColWidth="0.5703125" defaultRowHeight="16.350000000000001" customHeight="1" x14ac:dyDescent="0.5"/>
  <cols>
    <col min="1" max="1" width="1.5703125" style="100" customWidth="1"/>
    <col min="2" max="2" width="46.5703125" style="100" customWidth="1"/>
    <col min="3" max="3" width="5.140625" style="100" customWidth="1"/>
    <col min="4" max="4" width="0.85546875" style="100" customWidth="1"/>
    <col min="5" max="5" width="10.5703125" style="100" customWidth="1"/>
    <col min="6" max="6" width="0.85546875" style="100" customWidth="1"/>
    <col min="7" max="7" width="10.5703125" style="100" customWidth="1"/>
    <col min="8" max="8" width="0.85546875" style="100" customWidth="1"/>
    <col min="9" max="9" width="10.5703125" style="100" customWidth="1"/>
    <col min="10" max="10" width="0.85546875" style="100" customWidth="1"/>
    <col min="11" max="11" width="10.5703125" style="100" customWidth="1"/>
    <col min="12" max="237" width="9.42578125" style="100" customWidth="1"/>
    <col min="238" max="238" width="1.42578125" style="100" customWidth="1"/>
    <col min="239" max="239" width="52.5703125" style="100" customWidth="1"/>
    <col min="240" max="240" width="7" style="100" bestFit="1" customWidth="1"/>
    <col min="241" max="241" width="0.5703125" style="100" customWidth="1"/>
    <col min="242" max="242" width="10.5703125" style="100" customWidth="1"/>
    <col min="243" max="16384" width="0.5703125" style="100"/>
  </cols>
  <sheetData>
    <row r="1" spans="1:11" ht="16.350000000000001" customHeight="1" x14ac:dyDescent="0.5">
      <c r="A1" s="165" t="str">
        <f>'E7'!A1</f>
        <v>R&amp;B Food Supply Public Company Limited</v>
      </c>
    </row>
    <row r="2" spans="1:11" ht="16.350000000000001" customHeight="1" x14ac:dyDescent="0.5">
      <c r="A2" s="166" t="s">
        <v>115</v>
      </c>
      <c r="B2" s="167"/>
      <c r="C2" s="167"/>
    </row>
    <row r="3" spans="1:11" ht="16.350000000000001" customHeight="1" x14ac:dyDescent="0.5">
      <c r="A3" s="168" t="str">
        <f>+'E7'!A3</f>
        <v>For the three-month period ended 31 March 2023</v>
      </c>
      <c r="B3" s="168"/>
      <c r="C3" s="168"/>
      <c r="D3" s="47"/>
      <c r="E3" s="47"/>
      <c r="F3" s="47"/>
      <c r="G3" s="47"/>
      <c r="H3" s="47"/>
      <c r="I3" s="47"/>
      <c r="J3" s="47"/>
      <c r="K3" s="47"/>
    </row>
    <row r="4" spans="1:11" ht="16.350000000000001" customHeight="1" x14ac:dyDescent="0.5">
      <c r="A4" s="169"/>
      <c r="B4" s="169"/>
      <c r="C4" s="169"/>
      <c r="D4" s="68"/>
      <c r="E4" s="68"/>
      <c r="F4" s="68"/>
      <c r="G4" s="68"/>
      <c r="H4" s="68"/>
      <c r="I4" s="68"/>
      <c r="J4" s="68"/>
      <c r="K4" s="68"/>
    </row>
    <row r="5" spans="1:11" ht="16.350000000000001" customHeight="1" x14ac:dyDescent="0.5">
      <c r="A5" s="169"/>
      <c r="B5" s="169"/>
      <c r="C5" s="169"/>
      <c r="D5" s="68"/>
      <c r="E5" s="68"/>
      <c r="F5" s="68"/>
      <c r="G5" s="68"/>
      <c r="H5" s="68"/>
      <c r="I5" s="68"/>
      <c r="J5" s="68"/>
      <c r="K5" s="68"/>
    </row>
    <row r="6" spans="1:11" s="116" customFormat="1" ht="15" customHeight="1" x14ac:dyDescent="0.5">
      <c r="A6" s="170"/>
      <c r="B6" s="170"/>
      <c r="C6" s="170"/>
      <c r="D6" s="147"/>
      <c r="E6" s="236" t="s">
        <v>43</v>
      </c>
      <c r="F6" s="236"/>
      <c r="G6" s="236"/>
      <c r="H6" s="147"/>
      <c r="I6" s="236" t="s">
        <v>65</v>
      </c>
      <c r="J6" s="236"/>
      <c r="K6" s="236"/>
    </row>
    <row r="7" spans="1:11" s="116" customFormat="1" ht="15" customHeight="1" x14ac:dyDescent="0.5">
      <c r="A7" s="170"/>
      <c r="B7" s="170"/>
      <c r="C7" s="170"/>
      <c r="D7" s="147"/>
      <c r="E7" s="235" t="s">
        <v>44</v>
      </c>
      <c r="F7" s="235"/>
      <c r="G7" s="235"/>
      <c r="H7" s="171"/>
      <c r="I7" s="235" t="s">
        <v>44</v>
      </c>
      <c r="J7" s="235"/>
      <c r="K7" s="235"/>
    </row>
    <row r="8" spans="1:11" s="116" customFormat="1" ht="15" customHeight="1" x14ac:dyDescent="0.5">
      <c r="A8" s="170"/>
      <c r="B8" s="170"/>
      <c r="C8" s="170"/>
      <c r="D8" s="147"/>
      <c r="E8" s="172" t="s">
        <v>45</v>
      </c>
      <c r="F8" s="173"/>
      <c r="G8" s="172" t="s">
        <v>45</v>
      </c>
      <c r="H8" s="171"/>
      <c r="I8" s="172" t="s">
        <v>45</v>
      </c>
      <c r="J8" s="173"/>
      <c r="K8" s="172" t="s">
        <v>45</v>
      </c>
    </row>
    <row r="9" spans="1:11" s="116" customFormat="1" ht="15" customHeight="1" x14ac:dyDescent="0.5">
      <c r="A9" s="170"/>
      <c r="B9" s="170"/>
      <c r="C9" s="170"/>
      <c r="D9" s="147"/>
      <c r="E9" s="171" t="s">
        <v>46</v>
      </c>
      <c r="F9" s="171"/>
      <c r="G9" s="171" t="s">
        <v>46</v>
      </c>
      <c r="H9" s="171"/>
      <c r="I9" s="171" t="s">
        <v>46</v>
      </c>
      <c r="J9" s="171"/>
      <c r="K9" s="171" t="s">
        <v>46</v>
      </c>
    </row>
    <row r="10" spans="1:11" s="116" customFormat="1" ht="15" customHeight="1" x14ac:dyDescent="0.5">
      <c r="A10" s="170"/>
      <c r="B10" s="170"/>
      <c r="C10" s="170"/>
      <c r="D10" s="147"/>
      <c r="E10" s="174" t="s">
        <v>193</v>
      </c>
      <c r="F10" s="174"/>
      <c r="G10" s="174" t="s">
        <v>165</v>
      </c>
      <c r="H10" s="145"/>
      <c r="I10" s="174" t="s">
        <v>193</v>
      </c>
      <c r="J10" s="174"/>
      <c r="K10" s="174" t="s">
        <v>165</v>
      </c>
    </row>
    <row r="11" spans="1:11" s="116" customFormat="1" ht="15" customHeight="1" x14ac:dyDescent="0.5">
      <c r="A11" s="175"/>
      <c r="B11" s="175"/>
      <c r="C11" s="222" t="s">
        <v>0</v>
      </c>
      <c r="D11" s="176"/>
      <c r="E11" s="177" t="s">
        <v>1</v>
      </c>
      <c r="F11" s="174"/>
      <c r="G11" s="177" t="s">
        <v>1</v>
      </c>
      <c r="H11" s="176"/>
      <c r="I11" s="177" t="s">
        <v>1</v>
      </c>
      <c r="J11" s="174"/>
      <c r="K11" s="177" t="s">
        <v>1</v>
      </c>
    </row>
    <row r="12" spans="1:11" s="116" customFormat="1" ht="15" customHeight="1" x14ac:dyDescent="0.5">
      <c r="A12" s="178" t="s">
        <v>32</v>
      </c>
      <c r="B12" s="179"/>
      <c r="C12" s="179"/>
      <c r="E12" s="180"/>
      <c r="I12" s="180"/>
    </row>
    <row r="13" spans="1:11" s="116" customFormat="1" ht="15" customHeight="1" x14ac:dyDescent="0.5">
      <c r="A13" s="179" t="s">
        <v>29</v>
      </c>
      <c r="B13" s="179"/>
      <c r="C13" s="179"/>
      <c r="E13" s="181">
        <f>'E5'!G27</f>
        <v>176013701</v>
      </c>
      <c r="G13" s="182">
        <f>'E5'!I27</f>
        <v>200233267</v>
      </c>
      <c r="I13" s="181">
        <f>'E5'!K27</f>
        <v>283890481</v>
      </c>
      <c r="K13" s="182">
        <f>'E5'!M27</f>
        <v>183236424</v>
      </c>
    </row>
    <row r="14" spans="1:11" s="116" customFormat="1" ht="15" customHeight="1" x14ac:dyDescent="0.5">
      <c r="A14" s="116" t="s">
        <v>33</v>
      </c>
      <c r="B14" s="179"/>
      <c r="C14" s="179"/>
      <c r="E14" s="181"/>
      <c r="G14" s="182"/>
      <c r="I14" s="181"/>
      <c r="K14" s="182"/>
    </row>
    <row r="15" spans="1:11" s="116" customFormat="1" ht="15" customHeight="1" x14ac:dyDescent="0.5">
      <c r="B15" s="116" t="s">
        <v>111</v>
      </c>
      <c r="C15" s="179"/>
      <c r="E15" s="180"/>
      <c r="I15" s="180"/>
    </row>
    <row r="16" spans="1:11" s="116" customFormat="1" ht="15" customHeight="1" x14ac:dyDescent="0.5">
      <c r="B16" s="116" t="s">
        <v>112</v>
      </c>
      <c r="C16" s="183">
        <v>11</v>
      </c>
      <c r="E16" s="181">
        <v>0</v>
      </c>
      <c r="G16" s="182">
        <v>0</v>
      </c>
      <c r="I16" s="181">
        <v>935283</v>
      </c>
      <c r="K16" s="182">
        <v>935283</v>
      </c>
    </row>
    <row r="17" spans="2:11" s="116" customFormat="1" ht="15" customHeight="1" x14ac:dyDescent="0.5">
      <c r="B17" s="116" t="s">
        <v>34</v>
      </c>
      <c r="C17" s="183">
        <v>12</v>
      </c>
      <c r="E17" s="181">
        <v>49916757</v>
      </c>
      <c r="G17" s="182">
        <v>44885823</v>
      </c>
      <c r="I17" s="181">
        <v>34333959</v>
      </c>
      <c r="K17" s="182">
        <v>30355301</v>
      </c>
    </row>
    <row r="18" spans="2:11" s="116" customFormat="1" ht="15" customHeight="1" x14ac:dyDescent="0.5">
      <c r="B18" s="116" t="s">
        <v>134</v>
      </c>
      <c r="C18" s="183">
        <v>13</v>
      </c>
      <c r="E18" s="181">
        <v>6544214</v>
      </c>
      <c r="G18" s="182">
        <v>6433707</v>
      </c>
      <c r="I18" s="181">
        <v>3895601</v>
      </c>
      <c r="K18" s="182">
        <v>3658347</v>
      </c>
    </row>
    <row r="19" spans="2:11" s="147" customFormat="1" ht="15" customHeight="1" x14ac:dyDescent="0.5">
      <c r="B19" s="179" t="s">
        <v>35</v>
      </c>
      <c r="C19" s="183">
        <v>12</v>
      </c>
      <c r="D19" s="151"/>
      <c r="E19" s="181">
        <v>191496</v>
      </c>
      <c r="F19" s="151"/>
      <c r="G19" s="182">
        <v>226376</v>
      </c>
      <c r="H19" s="151"/>
      <c r="I19" s="181">
        <v>118243</v>
      </c>
      <c r="J19" s="151"/>
      <c r="K19" s="182">
        <v>140965</v>
      </c>
    </row>
    <row r="20" spans="2:11" s="147" customFormat="1" ht="15" customHeight="1" x14ac:dyDescent="0.5">
      <c r="B20" s="179" t="s">
        <v>172</v>
      </c>
      <c r="C20" s="183"/>
      <c r="D20" s="151"/>
      <c r="E20" s="181">
        <v>464683</v>
      </c>
      <c r="F20" s="151"/>
      <c r="G20" s="182">
        <v>-1022412</v>
      </c>
      <c r="H20" s="151"/>
      <c r="I20" s="181">
        <v>429616</v>
      </c>
      <c r="J20" s="151"/>
      <c r="K20" s="182">
        <v>-1094745</v>
      </c>
    </row>
    <row r="21" spans="2:11" s="116" customFormat="1" ht="15" customHeight="1" x14ac:dyDescent="0.5">
      <c r="B21" s="116" t="s">
        <v>154</v>
      </c>
      <c r="C21" s="183">
        <v>8</v>
      </c>
      <c r="E21" s="181">
        <v>-3248201</v>
      </c>
      <c r="G21" s="182">
        <v>4814444</v>
      </c>
      <c r="I21" s="181">
        <v>-2309474</v>
      </c>
      <c r="K21" s="182">
        <v>5309381</v>
      </c>
    </row>
    <row r="22" spans="2:11" s="116" customFormat="1" ht="15" customHeight="1" x14ac:dyDescent="0.5">
      <c r="B22" s="184" t="s">
        <v>78</v>
      </c>
      <c r="C22" s="183">
        <v>8</v>
      </c>
      <c r="E22" s="181">
        <v>6482176</v>
      </c>
      <c r="G22" s="182">
        <v>14439100</v>
      </c>
      <c r="I22" s="181">
        <v>6530701</v>
      </c>
      <c r="K22" s="182">
        <v>12778741</v>
      </c>
    </row>
    <row r="23" spans="2:11" s="116" customFormat="1" ht="15" customHeight="1" x14ac:dyDescent="0.5">
      <c r="B23" s="116" t="s">
        <v>204</v>
      </c>
      <c r="C23" s="183"/>
      <c r="E23" s="181">
        <v>2494</v>
      </c>
      <c r="G23" s="182">
        <v>0</v>
      </c>
      <c r="I23" s="181">
        <v>0</v>
      </c>
      <c r="K23" s="182">
        <v>-47847</v>
      </c>
    </row>
    <row r="24" spans="2:11" s="116" customFormat="1" ht="15" customHeight="1" x14ac:dyDescent="0.5">
      <c r="B24" s="116" t="s">
        <v>97</v>
      </c>
      <c r="C24" s="183"/>
      <c r="E24" s="181">
        <v>108529</v>
      </c>
      <c r="G24" s="182">
        <v>257972</v>
      </c>
      <c r="I24" s="181">
        <v>103354</v>
      </c>
      <c r="K24" s="182">
        <v>257714</v>
      </c>
    </row>
    <row r="25" spans="2:11" s="116" customFormat="1" ht="15" customHeight="1" x14ac:dyDescent="0.5">
      <c r="B25" s="116" t="s">
        <v>215</v>
      </c>
      <c r="C25" s="183"/>
      <c r="E25" s="181">
        <v>0</v>
      </c>
      <c r="G25" s="182">
        <v>-143235</v>
      </c>
      <c r="I25" s="181">
        <v>0</v>
      </c>
      <c r="K25" s="182">
        <v>0</v>
      </c>
    </row>
    <row r="26" spans="2:11" s="116" customFormat="1" ht="15" customHeight="1" x14ac:dyDescent="0.5">
      <c r="B26" s="116" t="s">
        <v>42</v>
      </c>
      <c r="C26" s="183">
        <v>15</v>
      </c>
      <c r="E26" s="181">
        <v>1454856</v>
      </c>
      <c r="G26" s="182">
        <v>1352388</v>
      </c>
      <c r="I26" s="181">
        <v>653914</v>
      </c>
      <c r="K26" s="182">
        <v>631513</v>
      </c>
    </row>
    <row r="27" spans="2:11" s="116" customFormat="1" ht="15" customHeight="1" x14ac:dyDescent="0.5">
      <c r="B27" s="116" t="s">
        <v>155</v>
      </c>
      <c r="C27" s="183"/>
      <c r="E27" s="181">
        <v>0</v>
      </c>
      <c r="G27" s="182">
        <v>0</v>
      </c>
      <c r="I27" s="181">
        <v>-2549102</v>
      </c>
      <c r="K27" s="182">
        <v>-2546159</v>
      </c>
    </row>
    <row r="28" spans="2:11" s="116" customFormat="1" ht="15" customHeight="1" x14ac:dyDescent="0.5">
      <c r="B28" s="116" t="s">
        <v>128</v>
      </c>
      <c r="C28" s="183"/>
      <c r="E28" s="181">
        <v>138600</v>
      </c>
      <c r="G28" s="182">
        <v>138600</v>
      </c>
      <c r="I28" s="181">
        <v>69300</v>
      </c>
      <c r="K28" s="182">
        <v>69300</v>
      </c>
    </row>
    <row r="29" spans="2:11" s="116" customFormat="1" ht="15" customHeight="1" x14ac:dyDescent="0.5">
      <c r="B29" s="116" t="s">
        <v>36</v>
      </c>
      <c r="C29" s="183"/>
      <c r="E29" s="181">
        <v>-141448</v>
      </c>
      <c r="G29" s="182">
        <v>-207206</v>
      </c>
      <c r="I29" s="181">
        <v>-1763754</v>
      </c>
      <c r="K29" s="182">
        <v>-2206112</v>
      </c>
    </row>
    <row r="30" spans="2:11" s="116" customFormat="1" ht="15" customHeight="1" x14ac:dyDescent="0.5">
      <c r="B30" s="116" t="s">
        <v>186</v>
      </c>
      <c r="C30" s="183"/>
      <c r="E30" s="181">
        <v>0</v>
      </c>
      <c r="G30" s="182" t="s">
        <v>185</v>
      </c>
      <c r="I30" s="181">
        <v>-175831149</v>
      </c>
      <c r="K30" s="182">
        <v>-76999386</v>
      </c>
    </row>
    <row r="31" spans="2:11" s="116" customFormat="1" ht="15" customHeight="1" x14ac:dyDescent="0.5">
      <c r="B31" s="116" t="s">
        <v>102</v>
      </c>
      <c r="C31" s="183"/>
      <c r="E31" s="181">
        <f>-'E5'!G23</f>
        <v>2337354</v>
      </c>
      <c r="G31" s="182">
        <f>-'E5'!I23</f>
        <v>2295131</v>
      </c>
      <c r="I31" s="181">
        <f>-'E5'!K23</f>
        <v>2157174</v>
      </c>
      <c r="K31" s="182">
        <f>-'E5'!M23</f>
        <v>2161031</v>
      </c>
    </row>
    <row r="32" spans="2:11" s="116" customFormat="1" ht="15" customHeight="1" x14ac:dyDescent="0.5">
      <c r="B32" s="116" t="s">
        <v>202</v>
      </c>
      <c r="C32" s="183"/>
      <c r="E32" s="181"/>
      <c r="G32" s="182"/>
      <c r="I32" s="181"/>
      <c r="K32" s="182"/>
    </row>
    <row r="33" spans="1:11" s="116" customFormat="1" ht="15" customHeight="1" x14ac:dyDescent="0.5">
      <c r="B33" s="116" t="s">
        <v>207</v>
      </c>
      <c r="C33" s="183"/>
      <c r="E33" s="181">
        <v>-964130</v>
      </c>
      <c r="G33" s="182">
        <v>0</v>
      </c>
      <c r="I33" s="181">
        <v>0</v>
      </c>
      <c r="K33" s="182">
        <v>0</v>
      </c>
    </row>
    <row r="34" spans="1:11" s="116" customFormat="1" ht="15" customHeight="1" x14ac:dyDescent="0.5">
      <c r="B34" s="116" t="s">
        <v>213</v>
      </c>
      <c r="C34" s="183"/>
      <c r="E34" s="181">
        <v>16353082</v>
      </c>
      <c r="G34" s="182">
        <v>-15703307</v>
      </c>
      <c r="I34" s="181">
        <v>2796606</v>
      </c>
      <c r="K34" s="182">
        <v>1417708</v>
      </c>
    </row>
    <row r="35" spans="1:11" s="116" customFormat="1" ht="15" customHeight="1" x14ac:dyDescent="0.5">
      <c r="B35" s="179" t="s">
        <v>205</v>
      </c>
      <c r="C35" s="183"/>
      <c r="E35" s="181"/>
      <c r="G35" s="182"/>
      <c r="I35" s="181"/>
      <c r="K35" s="182"/>
    </row>
    <row r="36" spans="1:11" s="116" customFormat="1" ht="15" customHeight="1" x14ac:dyDescent="0.5">
      <c r="B36" s="179" t="s">
        <v>206</v>
      </c>
      <c r="C36" s="183"/>
      <c r="E36" s="181">
        <v>-2742313</v>
      </c>
      <c r="G36" s="182">
        <v>0</v>
      </c>
      <c r="I36" s="181">
        <v>-2371840</v>
      </c>
      <c r="K36" s="182">
        <v>0</v>
      </c>
    </row>
    <row r="37" spans="1:11" s="116" customFormat="1" ht="15" customHeight="1" x14ac:dyDescent="0.5">
      <c r="B37" s="116" t="s">
        <v>37</v>
      </c>
      <c r="C37" s="183"/>
      <c r="E37" s="181"/>
      <c r="G37" s="182"/>
      <c r="I37" s="181"/>
      <c r="K37" s="182"/>
    </row>
    <row r="38" spans="1:11" s="116" customFormat="1" ht="15" customHeight="1" x14ac:dyDescent="0.5">
      <c r="B38" s="185" t="s">
        <v>175</v>
      </c>
      <c r="C38" s="179"/>
      <c r="E38" s="181">
        <v>14368389</v>
      </c>
      <c r="G38" s="182">
        <v>-63702013</v>
      </c>
      <c r="I38" s="181">
        <v>-30753062</v>
      </c>
      <c r="K38" s="182">
        <v>-42258848</v>
      </c>
    </row>
    <row r="39" spans="1:11" s="116" customFormat="1" ht="15" customHeight="1" x14ac:dyDescent="0.5">
      <c r="B39" s="185" t="s">
        <v>176</v>
      </c>
      <c r="C39" s="179"/>
      <c r="E39" s="181">
        <v>-2364208</v>
      </c>
      <c r="G39" s="182">
        <v>-147836499</v>
      </c>
      <c r="I39" s="181">
        <v>-174421</v>
      </c>
      <c r="K39" s="182">
        <v>-98444032</v>
      </c>
    </row>
    <row r="40" spans="1:11" s="116" customFormat="1" ht="15" customHeight="1" x14ac:dyDescent="0.5">
      <c r="B40" s="185" t="s">
        <v>174</v>
      </c>
      <c r="C40" s="179"/>
      <c r="E40" s="181">
        <v>-381719</v>
      </c>
      <c r="G40" s="182">
        <v>-302087</v>
      </c>
      <c r="I40" s="181">
        <v>-381719</v>
      </c>
      <c r="K40" s="182">
        <v>-302087</v>
      </c>
    </row>
    <row r="41" spans="1:11" s="116" customFormat="1" ht="15" customHeight="1" x14ac:dyDescent="0.5">
      <c r="B41" s="116" t="s">
        <v>177</v>
      </c>
      <c r="C41" s="179"/>
      <c r="E41" s="181">
        <v>-7896014</v>
      </c>
      <c r="G41" s="182">
        <v>-9226812</v>
      </c>
      <c r="I41" s="181">
        <v>1016788</v>
      </c>
      <c r="K41" s="182">
        <v>-946770</v>
      </c>
    </row>
    <row r="42" spans="1:11" s="116" customFormat="1" ht="15" customHeight="1" x14ac:dyDescent="0.5">
      <c r="B42" s="185" t="s">
        <v>178</v>
      </c>
      <c r="C42" s="179"/>
      <c r="E42" s="181">
        <v>-3344795</v>
      </c>
      <c r="G42" s="182">
        <v>333254</v>
      </c>
      <c r="I42" s="181">
        <v>2250</v>
      </c>
      <c r="K42" s="182">
        <v>1840</v>
      </c>
    </row>
    <row r="43" spans="1:11" s="116" customFormat="1" ht="15" customHeight="1" x14ac:dyDescent="0.5">
      <c r="B43" s="185" t="s">
        <v>179</v>
      </c>
      <c r="C43" s="179"/>
      <c r="E43" s="181">
        <v>-64730280</v>
      </c>
      <c r="G43" s="182">
        <v>39665481</v>
      </c>
      <c r="I43" s="181">
        <v>-77918986</v>
      </c>
      <c r="K43" s="182">
        <v>24376907</v>
      </c>
    </row>
    <row r="44" spans="1:11" s="116" customFormat="1" ht="15" customHeight="1" x14ac:dyDescent="0.5">
      <c r="B44" s="185" t="s">
        <v>180</v>
      </c>
      <c r="C44" s="179"/>
      <c r="E44" s="186">
        <v>-1453387</v>
      </c>
      <c r="G44" s="187">
        <v>-8234961</v>
      </c>
      <c r="I44" s="186">
        <v>132610</v>
      </c>
      <c r="K44" s="187">
        <v>-4560766</v>
      </c>
    </row>
    <row r="45" spans="1:11" s="116" customFormat="1" ht="15" customHeight="1" x14ac:dyDescent="0.5">
      <c r="B45" s="185"/>
      <c r="C45" s="179"/>
      <c r="E45" s="162"/>
      <c r="G45" s="151"/>
      <c r="I45" s="162"/>
      <c r="K45" s="151"/>
    </row>
    <row r="46" spans="1:11" s="116" customFormat="1" ht="15" customHeight="1" x14ac:dyDescent="0.5">
      <c r="A46" s="116" t="s">
        <v>38</v>
      </c>
      <c r="C46" s="179"/>
      <c r="D46" s="188"/>
      <c r="E46" s="162">
        <f>SUM(E13:E44)</f>
        <v>187109836</v>
      </c>
      <c r="G46" s="151">
        <f>SUM(G13:G44)</f>
        <v>68697011</v>
      </c>
      <c r="I46" s="162">
        <f>SUM(I13:I44)</f>
        <v>43012373</v>
      </c>
      <c r="J46" s="188"/>
      <c r="K46" s="151">
        <f>SUM(K13:K44)</f>
        <v>35923703</v>
      </c>
    </row>
    <row r="47" spans="1:11" s="116" customFormat="1" ht="15" customHeight="1" x14ac:dyDescent="0.5">
      <c r="A47" s="116" t="s">
        <v>196</v>
      </c>
      <c r="C47" s="183">
        <v>15</v>
      </c>
      <c r="D47" s="188"/>
      <c r="E47" s="162">
        <v>-786600</v>
      </c>
      <c r="G47" s="151">
        <v>-446736</v>
      </c>
      <c r="I47" s="162">
        <v>-756000</v>
      </c>
      <c r="J47" s="188"/>
      <c r="K47" s="151">
        <v>0</v>
      </c>
    </row>
    <row r="48" spans="1:11" s="147" customFormat="1" ht="15" customHeight="1" x14ac:dyDescent="0.5">
      <c r="A48" s="189" t="s">
        <v>197</v>
      </c>
      <c r="B48" s="189"/>
      <c r="C48" s="116"/>
      <c r="D48" s="116"/>
      <c r="E48" s="181">
        <v>-2337354</v>
      </c>
      <c r="F48" s="116"/>
      <c r="G48" s="182">
        <v>-2295131</v>
      </c>
      <c r="H48" s="116"/>
      <c r="I48" s="181">
        <v>-2157174</v>
      </c>
      <c r="J48" s="116"/>
      <c r="K48" s="182">
        <v>-2161031</v>
      </c>
    </row>
    <row r="49" spans="1:11" s="147" customFormat="1" ht="15" customHeight="1" x14ac:dyDescent="0.5">
      <c r="A49" s="190" t="s">
        <v>198</v>
      </c>
      <c r="B49" s="190"/>
      <c r="E49" s="186">
        <v>-1822404</v>
      </c>
      <c r="G49" s="187">
        <v>-753944</v>
      </c>
      <c r="I49" s="186">
        <v>-872235</v>
      </c>
      <c r="K49" s="187">
        <v>-396546</v>
      </c>
    </row>
    <row r="50" spans="1:11" s="147" customFormat="1" ht="15" customHeight="1" x14ac:dyDescent="0.5">
      <c r="A50" s="189"/>
      <c r="B50" s="189"/>
      <c r="C50" s="116"/>
      <c r="D50" s="116"/>
      <c r="E50" s="162"/>
      <c r="F50" s="116"/>
      <c r="G50" s="151"/>
      <c r="H50" s="116"/>
      <c r="I50" s="162"/>
      <c r="J50" s="116"/>
      <c r="K50" s="151"/>
    </row>
    <row r="51" spans="1:11" s="147" customFormat="1" ht="15" customHeight="1" x14ac:dyDescent="0.5">
      <c r="A51" s="116" t="s">
        <v>74</v>
      </c>
      <c r="B51" s="116"/>
      <c r="C51" s="179"/>
      <c r="D51" s="151"/>
      <c r="E51" s="191">
        <f>SUM(E46:E49)</f>
        <v>182163478</v>
      </c>
      <c r="F51" s="151"/>
      <c r="G51" s="192">
        <f>SUM(G46:G49)</f>
        <v>65201200</v>
      </c>
      <c r="H51" s="151"/>
      <c r="I51" s="191">
        <f>SUM(I46:I49)</f>
        <v>39226964</v>
      </c>
      <c r="J51" s="151"/>
      <c r="K51" s="192">
        <f>SUM(K46:K49)</f>
        <v>33366126</v>
      </c>
    </row>
    <row r="52" spans="1:11" s="147" customFormat="1" ht="16.5" customHeight="1" x14ac:dyDescent="0.5">
      <c r="A52" s="116"/>
      <c r="B52" s="116"/>
      <c r="C52" s="179"/>
      <c r="D52" s="151"/>
      <c r="E52" s="151"/>
      <c r="F52" s="151"/>
      <c r="G52" s="151"/>
      <c r="H52" s="151"/>
      <c r="I52" s="151"/>
      <c r="J52" s="151"/>
      <c r="K52" s="151"/>
    </row>
    <row r="53" spans="1:11" s="147" customFormat="1" ht="13.5" customHeight="1" x14ac:dyDescent="0.5">
      <c r="A53" s="116"/>
      <c r="B53" s="116"/>
      <c r="C53" s="179"/>
      <c r="D53" s="151"/>
      <c r="E53" s="151"/>
      <c r="F53" s="151"/>
      <c r="G53" s="151"/>
      <c r="H53" s="151"/>
      <c r="I53" s="151"/>
      <c r="J53" s="151"/>
      <c r="K53" s="151"/>
    </row>
    <row r="54" spans="1:11" s="68" customFormat="1" ht="21.95" customHeight="1" x14ac:dyDescent="0.5">
      <c r="A54" s="193" t="s">
        <v>163</v>
      </c>
      <c r="B54" s="194"/>
      <c r="C54" s="194"/>
      <c r="D54" s="47"/>
      <c r="E54" s="47"/>
      <c r="F54" s="47"/>
      <c r="G54" s="47"/>
      <c r="H54" s="47"/>
      <c r="I54" s="47"/>
      <c r="J54" s="47"/>
      <c r="K54" s="47"/>
    </row>
    <row r="55" spans="1:11" ht="16.5" customHeight="1" x14ac:dyDescent="0.5">
      <c r="A55" s="165" t="str">
        <f>A1</f>
        <v>R&amp;B Food Supply Public Company Limited</v>
      </c>
      <c r="B55" s="195"/>
      <c r="C55" s="195"/>
      <c r="D55" s="68"/>
      <c r="E55" s="68"/>
      <c r="F55" s="68"/>
      <c r="G55" s="68"/>
      <c r="H55" s="68"/>
      <c r="I55" s="68"/>
      <c r="J55" s="68"/>
      <c r="K55" s="68"/>
    </row>
    <row r="56" spans="1:11" ht="16.5" customHeight="1" x14ac:dyDescent="0.5">
      <c r="A56" s="166" t="s">
        <v>199</v>
      </c>
      <c r="B56" s="195"/>
      <c r="C56" s="195"/>
      <c r="D56" s="68"/>
      <c r="E56" s="68"/>
      <c r="F56" s="68"/>
      <c r="G56" s="68"/>
      <c r="H56" s="68"/>
      <c r="I56" s="68"/>
      <c r="J56" s="68"/>
      <c r="K56" s="68"/>
    </row>
    <row r="57" spans="1:11" s="68" customFormat="1" ht="16.5" customHeight="1" x14ac:dyDescent="0.5">
      <c r="A57" s="168" t="str">
        <f>+'E7'!A3</f>
        <v>For the three-month period ended 31 March 2023</v>
      </c>
      <c r="B57" s="194"/>
      <c r="C57" s="194"/>
      <c r="D57" s="47"/>
      <c r="E57" s="47"/>
      <c r="F57" s="47"/>
      <c r="G57" s="47"/>
      <c r="H57" s="47"/>
      <c r="I57" s="47"/>
      <c r="J57" s="47"/>
      <c r="K57" s="47"/>
    </row>
    <row r="58" spans="1:11" s="68" customFormat="1" ht="12.95" customHeight="1" x14ac:dyDescent="0.5">
      <c r="A58" s="169"/>
      <c r="B58" s="195"/>
      <c r="C58" s="195"/>
    </row>
    <row r="59" spans="1:11" s="68" customFormat="1" ht="12.95" customHeight="1" x14ac:dyDescent="0.5">
      <c r="A59" s="169"/>
      <c r="B59" s="195"/>
      <c r="C59" s="195"/>
    </row>
    <row r="60" spans="1:11" s="147" customFormat="1" ht="15" customHeight="1" x14ac:dyDescent="0.5">
      <c r="A60" s="170"/>
      <c r="B60" s="196"/>
      <c r="C60" s="196"/>
      <c r="E60" s="236" t="s">
        <v>43</v>
      </c>
      <c r="F60" s="236"/>
      <c r="G60" s="236"/>
      <c r="H60" s="171"/>
      <c r="I60" s="236" t="s">
        <v>65</v>
      </c>
      <c r="J60" s="236"/>
      <c r="K60" s="236"/>
    </row>
    <row r="61" spans="1:11" s="147" customFormat="1" ht="15" customHeight="1" x14ac:dyDescent="0.5">
      <c r="A61" s="196"/>
      <c r="B61" s="196"/>
      <c r="C61" s="196"/>
      <c r="E61" s="235" t="s">
        <v>44</v>
      </c>
      <c r="F61" s="235"/>
      <c r="G61" s="235"/>
      <c r="H61" s="171"/>
      <c r="I61" s="235" t="s">
        <v>44</v>
      </c>
      <c r="J61" s="235"/>
      <c r="K61" s="235"/>
    </row>
    <row r="62" spans="1:11" s="147" customFormat="1" ht="15" customHeight="1" x14ac:dyDescent="0.5">
      <c r="A62" s="196"/>
      <c r="B62" s="196"/>
      <c r="C62" s="196"/>
      <c r="E62" s="172" t="s">
        <v>45</v>
      </c>
      <c r="F62" s="173"/>
      <c r="G62" s="172" t="s">
        <v>45</v>
      </c>
      <c r="H62" s="171"/>
      <c r="I62" s="172" t="s">
        <v>45</v>
      </c>
      <c r="J62" s="173"/>
      <c r="K62" s="172" t="s">
        <v>45</v>
      </c>
    </row>
    <row r="63" spans="1:11" s="147" customFormat="1" ht="15" customHeight="1" x14ac:dyDescent="0.5">
      <c r="A63" s="196"/>
      <c r="B63" s="196"/>
      <c r="C63" s="196"/>
      <c r="E63" s="171" t="s">
        <v>46</v>
      </c>
      <c r="F63" s="171"/>
      <c r="G63" s="171" t="s">
        <v>46</v>
      </c>
      <c r="H63" s="171"/>
      <c r="I63" s="171" t="s">
        <v>46</v>
      </c>
      <c r="J63" s="171"/>
      <c r="K63" s="171" t="s">
        <v>46</v>
      </c>
    </row>
    <row r="64" spans="1:11" s="147" customFormat="1" ht="15" customHeight="1" x14ac:dyDescent="0.5">
      <c r="A64" s="196"/>
      <c r="B64" s="196"/>
      <c r="C64" s="170"/>
      <c r="E64" s="174" t="s">
        <v>193</v>
      </c>
      <c r="F64" s="174"/>
      <c r="G64" s="174" t="s">
        <v>165</v>
      </c>
      <c r="H64" s="145"/>
      <c r="I64" s="174" t="s">
        <v>193</v>
      </c>
      <c r="J64" s="174"/>
      <c r="K64" s="174" t="s">
        <v>165</v>
      </c>
    </row>
    <row r="65" spans="1:11" s="147" customFormat="1" ht="15" customHeight="1" x14ac:dyDescent="0.5">
      <c r="A65" s="196"/>
      <c r="B65" s="196"/>
      <c r="C65" s="222" t="s">
        <v>0</v>
      </c>
      <c r="D65" s="176"/>
      <c r="E65" s="177" t="s">
        <v>1</v>
      </c>
      <c r="F65" s="174"/>
      <c r="G65" s="177" t="s">
        <v>1</v>
      </c>
      <c r="H65" s="176"/>
      <c r="I65" s="177" t="s">
        <v>1</v>
      </c>
      <c r="J65" s="174"/>
      <c r="K65" s="177" t="s">
        <v>1</v>
      </c>
    </row>
    <row r="66" spans="1:11" s="147" customFormat="1" ht="15" customHeight="1" x14ac:dyDescent="0.5">
      <c r="A66" s="145" t="s">
        <v>39</v>
      </c>
      <c r="B66" s="178"/>
      <c r="C66" s="178"/>
      <c r="D66" s="116"/>
      <c r="E66" s="180"/>
      <c r="F66" s="116"/>
      <c r="G66" s="116"/>
      <c r="H66" s="116"/>
      <c r="I66" s="180"/>
      <c r="J66" s="116"/>
      <c r="K66" s="116"/>
    </row>
    <row r="67" spans="1:11" s="147" customFormat="1" ht="15" customHeight="1" x14ac:dyDescent="0.5">
      <c r="A67" s="116" t="s">
        <v>181</v>
      </c>
      <c r="B67" s="116"/>
      <c r="C67" s="150"/>
      <c r="E67" s="181"/>
      <c r="G67" s="182"/>
      <c r="I67" s="181"/>
      <c r="K67" s="182"/>
    </row>
    <row r="68" spans="1:11" s="147" customFormat="1" ht="15" customHeight="1" x14ac:dyDescent="0.5">
      <c r="A68" s="116" t="s">
        <v>182</v>
      </c>
      <c r="B68" s="116"/>
      <c r="C68" s="150"/>
      <c r="E68" s="181">
        <v>0</v>
      </c>
      <c r="G68" s="182">
        <v>-400000000</v>
      </c>
      <c r="I68" s="181">
        <v>0</v>
      </c>
      <c r="K68" s="182">
        <v>-400000000</v>
      </c>
    </row>
    <row r="69" spans="1:11" s="147" customFormat="1" ht="15" customHeight="1" x14ac:dyDescent="0.5">
      <c r="A69" s="116" t="s">
        <v>183</v>
      </c>
      <c r="B69" s="116"/>
      <c r="C69" s="150"/>
      <c r="E69" s="181"/>
      <c r="G69" s="182"/>
      <c r="I69" s="181"/>
      <c r="K69" s="182"/>
    </row>
    <row r="70" spans="1:11" s="147" customFormat="1" ht="15" customHeight="1" x14ac:dyDescent="0.5">
      <c r="A70" s="116" t="s">
        <v>182</v>
      </c>
      <c r="B70" s="116"/>
      <c r="C70" s="150"/>
      <c r="E70" s="181">
        <v>0</v>
      </c>
      <c r="G70" s="182">
        <v>613383132</v>
      </c>
      <c r="I70" s="181">
        <v>0</v>
      </c>
      <c r="K70" s="182">
        <v>613383132</v>
      </c>
    </row>
    <row r="71" spans="1:11" s="147" customFormat="1" ht="15" customHeight="1" x14ac:dyDescent="0.5">
      <c r="A71" s="116" t="s">
        <v>156</v>
      </c>
      <c r="B71" s="116"/>
      <c r="C71" s="150"/>
      <c r="E71" s="181">
        <v>-131503134</v>
      </c>
      <c r="G71" s="182">
        <v>-57517068</v>
      </c>
      <c r="I71" s="181">
        <v>-40759272</v>
      </c>
      <c r="K71" s="182">
        <v>-54908450</v>
      </c>
    </row>
    <row r="72" spans="1:11" s="147" customFormat="1" ht="15" customHeight="1" x14ac:dyDescent="0.5">
      <c r="A72" s="116" t="s">
        <v>92</v>
      </c>
      <c r="B72" s="116"/>
      <c r="C72" s="150"/>
      <c r="E72" s="181">
        <v>557</v>
      </c>
      <c r="G72" s="182">
        <v>0</v>
      </c>
      <c r="I72" s="181">
        <v>0</v>
      </c>
      <c r="K72" s="182">
        <v>1004793</v>
      </c>
    </row>
    <row r="73" spans="1:11" s="147" customFormat="1" ht="15" customHeight="1" x14ac:dyDescent="0.5">
      <c r="A73" s="116" t="s">
        <v>157</v>
      </c>
      <c r="B73" s="116"/>
      <c r="C73" s="150">
        <v>12</v>
      </c>
      <c r="E73" s="181">
        <v>-48200</v>
      </c>
      <c r="G73" s="182">
        <v>-245600</v>
      </c>
      <c r="I73" s="181">
        <v>-34900</v>
      </c>
      <c r="K73" s="182">
        <v>-158600</v>
      </c>
    </row>
    <row r="74" spans="1:11" s="147" customFormat="1" ht="15" customHeight="1" x14ac:dyDescent="0.5">
      <c r="A74" s="116" t="s">
        <v>184</v>
      </c>
      <c r="B74" s="116"/>
      <c r="C74" s="150"/>
      <c r="E74" s="181">
        <v>0</v>
      </c>
      <c r="G74" s="182">
        <v>0</v>
      </c>
      <c r="I74" s="181">
        <v>0</v>
      </c>
      <c r="K74" s="182">
        <v>6606027</v>
      </c>
    </row>
    <row r="75" spans="1:11" s="147" customFormat="1" ht="15" customHeight="1" x14ac:dyDescent="0.2">
      <c r="A75" s="116" t="s">
        <v>158</v>
      </c>
      <c r="B75" s="197"/>
      <c r="C75" s="198">
        <v>19</v>
      </c>
      <c r="E75" s="199">
        <v>0</v>
      </c>
      <c r="G75" s="200">
        <v>0</v>
      </c>
      <c r="I75" s="199">
        <v>6072291</v>
      </c>
      <c r="K75" s="200">
        <v>9561204</v>
      </c>
    </row>
    <row r="76" spans="1:11" s="147" customFormat="1" ht="15" customHeight="1" x14ac:dyDescent="0.5">
      <c r="A76" s="116" t="s">
        <v>164</v>
      </c>
      <c r="B76" s="116"/>
      <c r="C76" s="150">
        <v>10.199999999999999</v>
      </c>
      <c r="E76" s="181">
        <v>0</v>
      </c>
      <c r="G76" s="182">
        <v>0</v>
      </c>
      <c r="I76" s="181">
        <v>-63877833</v>
      </c>
      <c r="K76" s="182">
        <v>0</v>
      </c>
    </row>
    <row r="77" spans="1:11" s="147" customFormat="1" ht="15" customHeight="1" x14ac:dyDescent="0.5">
      <c r="A77" s="116" t="s">
        <v>159</v>
      </c>
      <c r="B77" s="116"/>
      <c r="C77" s="150"/>
      <c r="E77" s="181">
        <v>0</v>
      </c>
      <c r="G77" s="182">
        <v>0</v>
      </c>
      <c r="I77" s="181">
        <v>2491576</v>
      </c>
      <c r="K77" s="182">
        <v>2488634</v>
      </c>
    </row>
    <row r="78" spans="1:11" s="147" customFormat="1" ht="15" customHeight="1" x14ac:dyDescent="0.5">
      <c r="A78" s="116" t="s">
        <v>137</v>
      </c>
      <c r="B78" s="116"/>
      <c r="C78" s="150"/>
      <c r="E78" s="181">
        <v>-115500</v>
      </c>
      <c r="G78" s="182">
        <v>-115500</v>
      </c>
      <c r="I78" s="181">
        <v>-69300</v>
      </c>
      <c r="K78" s="182">
        <v>-69300</v>
      </c>
    </row>
    <row r="79" spans="1:11" s="147" customFormat="1" ht="15" customHeight="1" x14ac:dyDescent="0.5">
      <c r="A79" s="116" t="s">
        <v>40</v>
      </c>
      <c r="B79" s="116"/>
      <c r="C79" s="150"/>
      <c r="E79" s="181">
        <v>136063</v>
      </c>
      <c r="G79" s="182">
        <v>148380</v>
      </c>
      <c r="I79" s="181">
        <v>1674003</v>
      </c>
      <c r="K79" s="182">
        <v>2695070</v>
      </c>
    </row>
    <row r="80" spans="1:11" s="147" customFormat="1" ht="15" customHeight="1" x14ac:dyDescent="0.5">
      <c r="A80" s="116" t="s">
        <v>212</v>
      </c>
      <c r="B80" s="116"/>
      <c r="C80" s="150"/>
      <c r="E80" s="181">
        <v>0</v>
      </c>
      <c r="G80" s="182">
        <v>0</v>
      </c>
      <c r="I80" s="181">
        <v>4590000</v>
      </c>
      <c r="K80" s="182">
        <v>0</v>
      </c>
    </row>
    <row r="81" spans="1:11" s="147" customFormat="1" ht="8.1" customHeight="1" x14ac:dyDescent="0.5">
      <c r="A81" s="196"/>
      <c r="B81" s="196"/>
      <c r="C81" s="196"/>
      <c r="E81" s="201"/>
      <c r="G81" s="202"/>
      <c r="I81" s="201"/>
      <c r="K81" s="202"/>
    </row>
    <row r="82" spans="1:11" s="147" customFormat="1" ht="15" customHeight="1" x14ac:dyDescent="0.5">
      <c r="A82" s="116" t="s">
        <v>187</v>
      </c>
      <c r="B82" s="116"/>
      <c r="C82" s="184"/>
      <c r="E82" s="191">
        <f>SUM(E67:E80)</f>
        <v>-131530214</v>
      </c>
      <c r="G82" s="192">
        <f>SUM(G67:G80)</f>
        <v>155653344</v>
      </c>
      <c r="I82" s="191">
        <f>SUM(I67:I80)</f>
        <v>-89913435</v>
      </c>
      <c r="K82" s="192">
        <f>SUM(K67:K80)</f>
        <v>180602510</v>
      </c>
    </row>
    <row r="83" spans="1:11" s="147" customFormat="1" ht="12" customHeight="1" x14ac:dyDescent="0.5">
      <c r="A83" s="196"/>
      <c r="B83" s="196"/>
      <c r="C83" s="196"/>
      <c r="E83" s="162"/>
      <c r="G83" s="151"/>
      <c r="I83" s="162"/>
      <c r="K83" s="151"/>
    </row>
    <row r="84" spans="1:11" s="147" customFormat="1" ht="15" customHeight="1" x14ac:dyDescent="0.5">
      <c r="A84" s="145" t="s">
        <v>41</v>
      </c>
      <c r="B84" s="203"/>
      <c r="C84" s="198"/>
      <c r="E84" s="162"/>
      <c r="G84" s="151"/>
      <c r="I84" s="162"/>
      <c r="K84" s="151"/>
    </row>
    <row r="85" spans="1:11" s="147" customFormat="1" ht="15" customHeight="1" x14ac:dyDescent="0.5">
      <c r="A85" s="116" t="s">
        <v>160</v>
      </c>
      <c r="B85" s="196"/>
      <c r="C85" s="198"/>
      <c r="E85" s="181">
        <v>-1998550</v>
      </c>
      <c r="G85" s="182">
        <v>-1737702</v>
      </c>
      <c r="I85" s="181">
        <v>-677696</v>
      </c>
      <c r="K85" s="182">
        <v>-348720</v>
      </c>
    </row>
    <row r="86" spans="1:11" s="147" customFormat="1" ht="15" customHeight="1" x14ac:dyDescent="0.5">
      <c r="A86" s="116" t="s">
        <v>161</v>
      </c>
      <c r="B86" s="196"/>
      <c r="C86" s="198"/>
      <c r="E86" s="181"/>
      <c r="G86" s="182"/>
      <c r="I86" s="181"/>
      <c r="K86" s="182"/>
    </row>
    <row r="87" spans="1:11" s="147" customFormat="1" ht="15" customHeight="1" x14ac:dyDescent="0.5">
      <c r="B87" s="147" t="s">
        <v>140</v>
      </c>
      <c r="C87" s="198"/>
      <c r="E87" s="181">
        <v>0</v>
      </c>
      <c r="G87" s="182">
        <v>4899387</v>
      </c>
      <c r="I87" s="181">
        <v>0</v>
      </c>
      <c r="K87" s="182">
        <v>0</v>
      </c>
    </row>
    <row r="88" spans="1:11" s="147" customFormat="1" ht="15" customHeight="1" x14ac:dyDescent="0.5">
      <c r="A88" s="147" t="s">
        <v>208</v>
      </c>
      <c r="B88" s="116"/>
      <c r="C88" s="198"/>
      <c r="E88" s="186">
        <v>-4410851</v>
      </c>
      <c r="G88" s="187">
        <v>0</v>
      </c>
      <c r="I88" s="186">
        <v>0</v>
      </c>
      <c r="K88" s="187">
        <v>0</v>
      </c>
    </row>
    <row r="89" spans="1:11" s="116" customFormat="1" ht="8.1" customHeight="1" x14ac:dyDescent="0.5">
      <c r="A89" s="196"/>
      <c r="B89" s="196"/>
      <c r="C89" s="198"/>
      <c r="D89" s="147"/>
      <c r="E89" s="162"/>
      <c r="F89" s="147"/>
      <c r="G89" s="151"/>
      <c r="H89" s="147"/>
      <c r="I89" s="162"/>
      <c r="J89" s="147"/>
      <c r="K89" s="151"/>
    </row>
    <row r="90" spans="1:11" s="116" customFormat="1" ht="15" customHeight="1" x14ac:dyDescent="0.5">
      <c r="A90" s="184" t="s">
        <v>132</v>
      </c>
      <c r="B90" s="184"/>
      <c r="C90" s="196"/>
      <c r="D90" s="147"/>
      <c r="E90" s="191">
        <f>SUM(E85:E89)</f>
        <v>-6409401</v>
      </c>
      <c r="F90" s="147"/>
      <c r="G90" s="192">
        <f>SUM(G85:G89)</f>
        <v>3161685</v>
      </c>
      <c r="H90" s="147"/>
      <c r="I90" s="191">
        <f>SUM(I85:I89)</f>
        <v>-677696</v>
      </c>
      <c r="J90" s="147"/>
      <c r="K90" s="192">
        <f>SUM(K85:K89)</f>
        <v>-348720</v>
      </c>
    </row>
    <row r="91" spans="1:11" s="116" customFormat="1" ht="8.1" customHeight="1" x14ac:dyDescent="0.5">
      <c r="A91" s="196"/>
      <c r="B91" s="196"/>
      <c r="C91" s="196"/>
      <c r="D91" s="147"/>
      <c r="E91" s="162"/>
      <c r="F91" s="147"/>
      <c r="G91" s="151"/>
      <c r="H91" s="147"/>
      <c r="I91" s="162"/>
      <c r="J91" s="147"/>
      <c r="K91" s="151"/>
    </row>
    <row r="92" spans="1:11" s="147" customFormat="1" ht="15" customHeight="1" x14ac:dyDescent="0.5">
      <c r="A92" s="204" t="s">
        <v>214</v>
      </c>
      <c r="B92" s="204"/>
      <c r="C92" s="205"/>
      <c r="D92" s="116"/>
      <c r="E92" s="162">
        <f>SUM(E90,E82,E51)</f>
        <v>44223863</v>
      </c>
      <c r="F92" s="116"/>
      <c r="G92" s="151">
        <f>SUM(G90,G82,G51)</f>
        <v>224016229</v>
      </c>
      <c r="H92" s="116"/>
      <c r="I92" s="162">
        <f>SUM(I90,I82,I51)</f>
        <v>-51364167</v>
      </c>
      <c r="J92" s="116"/>
      <c r="K92" s="151">
        <f>SUM(K90,K82,K51)</f>
        <v>213619916</v>
      </c>
    </row>
    <row r="93" spans="1:11" s="116" customFormat="1" ht="15" customHeight="1" x14ac:dyDescent="0.5">
      <c r="A93" s="116" t="s">
        <v>70</v>
      </c>
      <c r="B93" s="205"/>
      <c r="C93" s="206"/>
      <c r="E93" s="162">
        <v>666461731</v>
      </c>
      <c r="G93" s="151">
        <v>774464411</v>
      </c>
      <c r="I93" s="162">
        <v>228046428</v>
      </c>
      <c r="K93" s="151">
        <v>357869139</v>
      </c>
    </row>
    <row r="94" spans="1:11" s="116" customFormat="1" ht="15" customHeight="1" x14ac:dyDescent="0.5">
      <c r="A94" s="116" t="s">
        <v>130</v>
      </c>
      <c r="B94" s="205"/>
      <c r="C94" s="206"/>
      <c r="E94" s="191">
        <v>-910710</v>
      </c>
      <c r="G94" s="192">
        <v>-346429</v>
      </c>
      <c r="I94" s="191">
        <v>-967517</v>
      </c>
      <c r="K94" s="192">
        <v>-250605</v>
      </c>
    </row>
    <row r="95" spans="1:11" s="147" customFormat="1" ht="8.1" customHeight="1" x14ac:dyDescent="0.5">
      <c r="A95" s="196"/>
      <c r="B95" s="196"/>
      <c r="C95" s="196"/>
      <c r="E95" s="201"/>
      <c r="G95" s="202"/>
      <c r="I95" s="201"/>
      <c r="K95" s="202"/>
    </row>
    <row r="96" spans="1:11" s="116" customFormat="1" ht="15" customHeight="1" thickBot="1" x14ac:dyDescent="0.55000000000000004">
      <c r="A96" s="204" t="s">
        <v>71</v>
      </c>
      <c r="B96" s="205"/>
      <c r="C96" s="205"/>
      <c r="E96" s="207">
        <f>SUM(E92:E94)</f>
        <v>709774884</v>
      </c>
      <c r="G96" s="208">
        <f>SUM(G92:G94)</f>
        <v>998134211</v>
      </c>
      <c r="I96" s="207">
        <f>SUM(I92:I94)</f>
        <v>175714744</v>
      </c>
      <c r="K96" s="208">
        <f>SUM(K92:K94)</f>
        <v>571238450</v>
      </c>
    </row>
    <row r="97" spans="1:11" s="116" customFormat="1" ht="12" customHeight="1" thickTop="1" x14ac:dyDescent="0.5">
      <c r="A97" s="170"/>
      <c r="E97" s="209"/>
      <c r="F97" s="210"/>
      <c r="G97" s="211"/>
      <c r="H97" s="210"/>
      <c r="I97" s="209"/>
      <c r="K97" s="211"/>
    </row>
    <row r="98" spans="1:11" s="116" customFormat="1" ht="15" customHeight="1" x14ac:dyDescent="0.5">
      <c r="A98" s="170" t="s">
        <v>77</v>
      </c>
      <c r="E98" s="209"/>
      <c r="F98" s="210"/>
      <c r="G98" s="211"/>
      <c r="H98" s="210"/>
      <c r="I98" s="209"/>
      <c r="K98" s="211"/>
    </row>
    <row r="99" spans="1:11" s="116" customFormat="1" ht="8.1" customHeight="1" x14ac:dyDescent="0.5">
      <c r="A99" s="170"/>
      <c r="E99" s="209"/>
      <c r="F99" s="210"/>
      <c r="G99" s="211"/>
      <c r="H99" s="210"/>
      <c r="I99" s="209"/>
      <c r="K99" s="211"/>
    </row>
    <row r="100" spans="1:11" s="116" customFormat="1" ht="15" customHeight="1" x14ac:dyDescent="0.5">
      <c r="A100" s="196" t="s">
        <v>209</v>
      </c>
      <c r="C100" s="206"/>
      <c r="E100" s="209"/>
      <c r="F100" s="210"/>
      <c r="G100" s="211"/>
      <c r="H100" s="210"/>
      <c r="I100" s="209"/>
      <c r="K100" s="211"/>
    </row>
    <row r="101" spans="1:11" s="116" customFormat="1" ht="15" customHeight="1" x14ac:dyDescent="0.5">
      <c r="A101" s="196"/>
      <c r="B101" s="116" t="s">
        <v>210</v>
      </c>
      <c r="C101" s="206"/>
      <c r="E101" s="209">
        <v>7963902</v>
      </c>
      <c r="F101" s="210"/>
      <c r="G101" s="211">
        <v>7888</v>
      </c>
      <c r="H101" s="210"/>
      <c r="I101" s="209">
        <v>7845588</v>
      </c>
      <c r="K101" s="211">
        <v>-1852497</v>
      </c>
    </row>
    <row r="102" spans="1:11" s="116" customFormat="1" ht="15" customHeight="1" x14ac:dyDescent="0.5">
      <c r="A102" s="196" t="s">
        <v>162</v>
      </c>
      <c r="C102" s="206">
        <v>13</v>
      </c>
      <c r="E102" s="209">
        <v>176396</v>
      </c>
      <c r="F102" s="210"/>
      <c r="G102" s="211">
        <v>1046266</v>
      </c>
      <c r="H102" s="210"/>
      <c r="I102" s="209">
        <f>0</f>
        <v>0</v>
      </c>
      <c r="K102" s="211">
        <v>869869</v>
      </c>
    </row>
    <row r="103" spans="1:11" s="116" customFormat="1" ht="15" customHeight="1" x14ac:dyDescent="0.5">
      <c r="A103" s="196" t="s">
        <v>136</v>
      </c>
      <c r="E103" s="209">
        <v>0</v>
      </c>
      <c r="F103" s="210"/>
      <c r="G103" s="211">
        <v>0</v>
      </c>
      <c r="H103" s="210"/>
      <c r="I103" s="209">
        <v>57526</v>
      </c>
      <c r="K103" s="211">
        <v>57525</v>
      </c>
    </row>
    <row r="104" spans="1:11" s="116" customFormat="1" ht="15" customHeight="1" x14ac:dyDescent="0.5">
      <c r="A104" s="196" t="s">
        <v>173</v>
      </c>
      <c r="E104" s="209">
        <v>0</v>
      </c>
      <c r="F104" s="210"/>
      <c r="G104" s="211">
        <v>2714977</v>
      </c>
      <c r="H104" s="210"/>
      <c r="I104" s="209">
        <v>0</v>
      </c>
      <c r="K104" s="211">
        <v>0</v>
      </c>
    </row>
    <row r="105" spans="1:11" s="116" customFormat="1" ht="15" customHeight="1" x14ac:dyDescent="0.5">
      <c r="A105" s="196" t="s">
        <v>211</v>
      </c>
      <c r="E105" s="209">
        <v>23100</v>
      </c>
      <c r="F105" s="210"/>
      <c r="G105" s="211">
        <v>23100</v>
      </c>
      <c r="H105" s="210"/>
      <c r="I105" s="209">
        <v>0</v>
      </c>
      <c r="K105" s="211">
        <v>0</v>
      </c>
    </row>
    <row r="106" spans="1:11" s="116" customFormat="1" ht="15" customHeight="1" x14ac:dyDescent="0.5">
      <c r="A106" s="196" t="s">
        <v>186</v>
      </c>
      <c r="B106" s="196"/>
      <c r="E106" s="209">
        <v>0</v>
      </c>
      <c r="F106" s="210"/>
      <c r="G106" s="211" t="s">
        <v>185</v>
      </c>
      <c r="H106" s="210"/>
      <c r="I106" s="209">
        <v>0</v>
      </c>
      <c r="K106" s="211">
        <v>76999386</v>
      </c>
    </row>
    <row r="107" spans="1:11" s="116" customFormat="1" ht="14.25" customHeight="1" x14ac:dyDescent="0.5">
      <c r="A107" s="196"/>
    </row>
    <row r="108" spans="1:11" s="116" customFormat="1" ht="14.25" customHeight="1" x14ac:dyDescent="0.5">
      <c r="A108" s="196"/>
    </row>
    <row r="109" spans="1:11" s="116" customFormat="1" ht="16.5" customHeight="1" x14ac:dyDescent="0.5">
      <c r="A109" s="196"/>
    </row>
    <row r="110" spans="1:11" s="116" customFormat="1" ht="17.25" customHeight="1" x14ac:dyDescent="0.5">
      <c r="A110" s="196"/>
    </row>
    <row r="111" spans="1:11" ht="21.95" customHeight="1" x14ac:dyDescent="0.5">
      <c r="A111" s="193" t="s">
        <v>163</v>
      </c>
      <c r="B111" s="47"/>
      <c r="C111" s="47"/>
      <c r="D111" s="47"/>
      <c r="E111" s="47"/>
      <c r="F111" s="47"/>
      <c r="G111" s="47"/>
      <c r="H111" s="47"/>
      <c r="I111" s="47"/>
      <c r="J111" s="47"/>
      <c r="K111" s="47"/>
    </row>
  </sheetData>
  <mergeCells count="8">
    <mergeCell ref="E61:G61"/>
    <mergeCell ref="I61:K61"/>
    <mergeCell ref="E6:G6"/>
    <mergeCell ref="I6:K6"/>
    <mergeCell ref="E7:G7"/>
    <mergeCell ref="I7:K7"/>
    <mergeCell ref="E60:G60"/>
    <mergeCell ref="I60:K60"/>
  </mergeCells>
  <pageMargins left="0.8" right="0.5" top="0.5" bottom="0.6" header="0.49" footer="0.4"/>
  <pageSetup paperSize="9" scale="95" firstPageNumber="8" fitToHeight="2" orientation="portrait" useFirstPageNumber="1" horizontalDpi="1200" verticalDpi="1200" r:id="rId1"/>
  <headerFooter>
    <oddFooter>&amp;R&amp;"Arial,Regular"&amp;9&amp;P</oddFooter>
  </headerFooter>
  <rowBreaks count="1" manualBreakCount="1">
    <brk id="54" max="10" man="1"/>
  </rowBreaks>
  <ignoredErrors>
    <ignoredError sqref="F10 F64 H10 H64 J10 J6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 2-4</vt:lpstr>
      <vt:lpstr>E5</vt:lpstr>
      <vt:lpstr>E6</vt:lpstr>
      <vt:lpstr>E7</vt:lpstr>
      <vt:lpstr>E8-9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Anutida Takong</cp:lastModifiedBy>
  <cp:lastPrinted>2023-05-12T03:26:55Z</cp:lastPrinted>
  <dcterms:created xsi:type="dcterms:W3CDTF">2016-05-25T05:54:52Z</dcterms:created>
  <dcterms:modified xsi:type="dcterms:W3CDTF">2023-05-12T03:26:55Z</dcterms:modified>
</cp:coreProperties>
</file>