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Mar2023_Q1\"/>
    </mc:Choice>
  </mc:AlternateContent>
  <xr:revisionPtr revIDLastSave="0" documentId="13_ncr:1_{90DAF34F-115A-4FDC-B2D0-8FDC84338525}" xr6:coauthVersionLast="47" xr6:coauthVersionMax="47" xr10:uidLastSave="{00000000-0000-0000-0000-000000000000}"/>
  <bookViews>
    <workbookView xWindow="-120" yWindow="-120" windowWidth="21840" windowHeight="13140" tabRatio="666" xr2:uid="{00000000-000D-0000-FFFF-FFFF00000000}"/>
  </bookViews>
  <sheets>
    <sheet name="T2-4" sheetId="16" r:id="rId1"/>
    <sheet name="T5-6" sheetId="9" r:id="rId2"/>
    <sheet name="T7" sheetId="11" r:id="rId3"/>
    <sheet name="T8" sheetId="12" r:id="rId4"/>
    <sheet name="T9-10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4" i="7" l="1"/>
  <c r="K29" i="7"/>
  <c r="I29" i="7"/>
  <c r="G29" i="7"/>
  <c r="E29" i="7"/>
  <c r="U23" i="11"/>
  <c r="K83" i="7" l="1"/>
  <c r="K76" i="7"/>
  <c r="G83" i="7"/>
  <c r="G76" i="7"/>
  <c r="K19" i="12"/>
  <c r="I19" i="12"/>
  <c r="G19" i="12"/>
  <c r="O16" i="12"/>
  <c r="U25" i="11"/>
  <c r="M25" i="11"/>
  <c r="K25" i="11"/>
  <c r="I25" i="11"/>
  <c r="G25" i="11"/>
  <c r="S22" i="11"/>
  <c r="W22" i="11" s="1"/>
  <c r="S21" i="11"/>
  <c r="M34" i="9"/>
  <c r="M36" i="9" s="1"/>
  <c r="M14" i="9"/>
  <c r="M24" i="9" s="1"/>
  <c r="I34" i="9"/>
  <c r="I36" i="9" s="1"/>
  <c r="I14" i="9"/>
  <c r="I24" i="9" s="1"/>
  <c r="M27" i="9" l="1"/>
  <c r="M58" i="9" s="1"/>
  <c r="M72" i="9" s="1"/>
  <c r="K11" i="7"/>
  <c r="K43" i="7" s="1"/>
  <c r="K48" i="7" s="1"/>
  <c r="K85" i="7" s="1"/>
  <c r="K89" i="7" s="1"/>
  <c r="I27" i="9"/>
  <c r="I58" i="9" s="1"/>
  <c r="G11" i="7"/>
  <c r="G43" i="7" s="1"/>
  <c r="G48" i="7" s="1"/>
  <c r="G85" i="7"/>
  <c r="G89" i="7" s="1"/>
  <c r="W21" i="11"/>
  <c r="G126" i="16"/>
  <c r="M38" i="9" l="1"/>
  <c r="M64" i="9" s="1"/>
  <c r="M67" i="9" s="1"/>
  <c r="I38" i="9"/>
  <c r="I64" i="9" s="1"/>
  <c r="I67" i="9" s="1"/>
  <c r="I61" i="9"/>
  <c r="I72" i="9"/>
  <c r="M61" i="9"/>
  <c r="I76" i="7"/>
  <c r="E76" i="7"/>
  <c r="I83" i="7" l="1"/>
  <c r="E83" i="7"/>
  <c r="G14" i="12" l="1"/>
  <c r="S16" i="11" l="1"/>
  <c r="W16" i="11" s="1"/>
  <c r="S13" i="11" l="1"/>
  <c r="G34" i="9" l="1"/>
  <c r="G36" i="9" s="1"/>
  <c r="K14" i="9"/>
  <c r="G14" i="9"/>
  <c r="G24" i="9" s="1"/>
  <c r="G27" i="9" l="1"/>
  <c r="E11" i="7"/>
  <c r="E43" i="7" s="1"/>
  <c r="U19" i="11"/>
  <c r="M19" i="11"/>
  <c r="K19" i="11"/>
  <c r="I19" i="11"/>
  <c r="G19" i="11"/>
  <c r="S15" i="11"/>
  <c r="W15" i="11" s="1"/>
  <c r="W13" i="11" l="1"/>
  <c r="K14" i="12" l="1"/>
  <c r="I14" i="12"/>
  <c r="A49" i="9" l="1"/>
  <c r="K34" i="9"/>
  <c r="K36" i="9" s="1"/>
  <c r="I126" i="16"/>
  <c r="I129" i="16" s="1"/>
  <c r="K126" i="16"/>
  <c r="K129" i="16" s="1"/>
  <c r="M126" i="16"/>
  <c r="M129" i="16" s="1"/>
  <c r="I73" i="16"/>
  <c r="K73" i="16"/>
  <c r="M73" i="16"/>
  <c r="I80" i="16"/>
  <c r="K80" i="16"/>
  <c r="M80" i="16"/>
  <c r="G80" i="16"/>
  <c r="G73" i="16"/>
  <c r="I24" i="16"/>
  <c r="K24" i="16"/>
  <c r="M24" i="16"/>
  <c r="I39" i="16"/>
  <c r="K39" i="16"/>
  <c r="M39" i="16"/>
  <c r="G39" i="16"/>
  <c r="G24" i="16"/>
  <c r="G129" i="16" l="1"/>
  <c r="K24" i="9"/>
  <c r="I41" i="16"/>
  <c r="I82" i="16"/>
  <c r="I131" i="16" s="1"/>
  <c r="M41" i="16"/>
  <c r="M82" i="16"/>
  <c r="M131" i="16" s="1"/>
  <c r="K82" i="16"/>
  <c r="K131" i="16" s="1"/>
  <c r="G82" i="16"/>
  <c r="K41" i="16"/>
  <c r="G41" i="16"/>
  <c r="K27" i="9" l="1"/>
  <c r="I11" i="7"/>
  <c r="I43" i="7" s="1"/>
  <c r="G131" i="16"/>
  <c r="O11" i="12"/>
  <c r="K58" i="9" l="1"/>
  <c r="K38" i="9"/>
  <c r="I48" i="7"/>
  <c r="I85" i="7" s="1"/>
  <c r="I89" i="7" s="1"/>
  <c r="K72" i="9" l="1"/>
  <c r="M17" i="12"/>
  <c r="K64" i="9"/>
  <c r="K67" i="9" s="1"/>
  <c r="K61" i="9"/>
  <c r="M14" i="12"/>
  <c r="O12" i="12"/>
  <c r="O14" i="12" s="1"/>
  <c r="A50" i="7"/>
  <c r="A102" i="7"/>
  <c r="A1" i="11"/>
  <c r="A1" i="9"/>
  <c r="A52" i="16"/>
  <c r="A95" i="16"/>
  <c r="O17" i="12" l="1"/>
  <c r="O19" i="12" s="1"/>
  <c r="M19" i="12"/>
  <c r="A138" i="16"/>
  <c r="A46" i="9" s="1"/>
  <c r="A94" i="16"/>
  <c r="A26" i="12" s="1"/>
  <c r="A54" i="16"/>
  <c r="A97" i="16" s="1"/>
  <c r="G58" i="9" l="1"/>
  <c r="E48" i="7"/>
  <c r="E85" i="7" s="1"/>
  <c r="E89" i="7" s="1"/>
  <c r="G61" i="9" l="1"/>
  <c r="O23" i="11"/>
  <c r="O25" i="11" s="1"/>
  <c r="G72" i="9"/>
  <c r="G38" i="9"/>
  <c r="G64" i="9" s="1"/>
  <c r="Q23" i="11" s="1"/>
  <c r="S23" i="11" l="1"/>
  <c r="Q25" i="11"/>
  <c r="S17" i="11"/>
  <c r="Q19" i="11"/>
  <c r="G67" i="9"/>
  <c r="O19" i="11"/>
  <c r="A3" i="11"/>
  <c r="A3" i="12" s="1"/>
  <c r="A3" i="7" s="1"/>
  <c r="A47" i="9"/>
  <c r="A89" i="9"/>
  <c r="W23" i="11" l="1"/>
  <c r="S25" i="11"/>
  <c r="W25" i="11" s="1"/>
  <c r="W17" i="11"/>
  <c r="S19" i="11"/>
  <c r="W19" i="11" s="1"/>
  <c r="A51" i="7" l="1"/>
  <c r="A53" i="7"/>
</calcChain>
</file>

<file path=xl/sharedStrings.xml><?xml version="1.0" encoding="utf-8"?>
<sst xmlns="http://schemas.openxmlformats.org/spreadsheetml/2006/main" count="377" uniqueCount="212">
  <si>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</si>
  <si>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</si>
  <si>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</si>
  <si>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</si>
  <si>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</si>
  <si>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</si>
  <si>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</si>
  <si>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</si>
  <si>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</si>
  <si>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</si>
  <si>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</si>
  <si>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</si>
  <si>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</si>
  <si>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</si>
  <si>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</si>
  <si>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</si>
  <si>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</si>
  <si>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</si>
  <si>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</si>
  <si>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</si>
  <si>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</si>
  <si>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</si>
  <si>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</si>
  <si>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</si>
  <si>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</si>
  <si>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</si>
  <si>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</si>
  <si>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</si>
  <si>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</si>
  <si>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</si>
  <si>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</si>
  <si>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</si>
  <si>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</si>
  <si>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</si>
  <si>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</si>
  <si>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เงินลงทุนในบริษัทย่อย</t>
  </si>
  <si>
    <t>ภาษีเงินได้ค้างจ่าย</t>
  </si>
  <si>
    <t>31 ธันวาคม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</si>
  <si>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</si>
  <si>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</si>
  <si>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</si>
  <si>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</si>
  <si>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</si>
  <si>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</si>
  <si>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</si>
  <si>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</si>
  <si>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</si>
  <si>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</si>
  <si>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เงินสดได้มาจากการดำเนินงาน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</si>
  <si>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</si>
  <si>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</si>
  <si>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</si>
  <si>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</si>
  <si>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</si>
  <si>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</si>
  <si>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>31 มีนาคม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</si>
  <si>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</si>
  <si>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</si>
  <si>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ค่าเผื่อสินค้าล้าสมัย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</si>
  <si>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</si>
  <si>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</si>
  <si>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</si>
  <si>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</si>
  <si>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ส่วนได้เสียที่ไม่มี</t>
  </si>
  <si>
    <t>อำนาจควบคุม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</si>
  <si>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</si>
  <si>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</si>
  <si>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</si>
  <si>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</si>
  <si>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</si>
  <si>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</si>
  <si>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</si>
  <si>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</si>
  <si>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</si>
  <si>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</si>
  <si>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รวมรายการที่จะจัดประเภทรายการใหม่ไป</t>
  </si>
  <si>
    <t>ยังกำไรหรือขาดทุนในภายหลัง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</si>
  <si>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</si>
  <si>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</si>
  <si>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</si>
  <si>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</si>
  <si>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</si>
  <si>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</si>
  <si>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</si>
  <si>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</si>
  <si>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กำไรสะสม</t>
  </si>
  <si>
    <t>เงินฝากธนาคารที่มีข้อจำกัดในการเบิกใช้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</si>
  <si>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</si>
  <si>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</si>
  <si>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</si>
  <si>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</si>
  <si>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</si>
  <si>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</si>
  <si>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ต้นทุนขายและการให้บริการ</t>
  </si>
  <si>
    <t>ธุรกิจภายใต้</t>
  </si>
  <si>
    <t>เงินสดรับจากการขายที่ดิน อาคารและอุปกรณ์</t>
  </si>
  <si>
    <t>กำไรสำหรับงวด</t>
  </si>
  <si>
    <t>สินทรัพย์ภาษีเงินได้รอการตัดบัญชี</t>
  </si>
  <si>
    <t xml:space="preserve">ข้อมูลทางการเงินรวม (ยังไม่ได้ตรวจสอบ) </t>
  </si>
  <si>
    <t>ผลต่างอัตรา</t>
  </si>
  <si>
    <t>แลกเปลี่ยนจากการ</t>
  </si>
  <si>
    <t>แปลงค่างบการเงิน</t>
  </si>
  <si>
    <t>การตัดจำหน่ายอุปกรณ์</t>
  </si>
  <si>
    <t xml:space="preserve">รายได้จากการขายและให้บริการ  </t>
  </si>
  <si>
    <t>ค่าเสื่อมราคาอาคารและอุปกรณ์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</si>
  <si>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</si>
  <si>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</si>
  <si>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มูลค่าที่ตราไว้หุ้นละ 1 บาท </t>
  </si>
  <si>
    <t xml:space="preserve">ชำระเต็มมูลค่าแล้วหุ้นละ 1 บาท </t>
  </si>
  <si>
    <t>จัดสรรแล้ว</t>
  </si>
  <si>
    <t>ทุนสำรองตามกฎหมาย</t>
  </si>
  <si>
    <t>จัดสรรเป็น</t>
  </si>
  <si>
    <t>ทุนสำรอง</t>
  </si>
  <si>
    <t>ตามกฎหมาย</t>
  </si>
  <si>
    <t>จัดสรรเป็นทุนสำรอง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</si>
  <si>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</si>
  <si>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</si>
  <si>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งบกำไรขาดทุนเบ็ดเสร็จ</t>
  </si>
  <si>
    <t xml:space="preserve">งบแสดงการเปลี่ยนแปลงส่วนของเจ้าของ </t>
  </si>
  <si>
    <t xml:space="preserve">งบกระแสเงินสด </t>
  </si>
  <si>
    <t>เงินสดสุทธิได้มาจากกิจกรรมดำเนินงาน</t>
  </si>
  <si>
    <t>เงินสดรับจากรายได้ค่าเช่าของอสังหาริมทรัพย์เพื่อการลงทุน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</si>
  <si>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</si>
  <si>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สินทรัพย์สิทธิการใช้</t>
  </si>
  <si>
    <t>รายได้ค่าเช่าจากอสังหาริมทรัพย์เพื่อการลงทุน</t>
  </si>
  <si>
    <t>ค่าใช้จ่ายจากอสังหาริมทรัพย์เพื่อการลงทุน</t>
  </si>
  <si>
    <t>เงินสดจ่ายจากอสังหาริมทรัพย์เพื่อการลงทุน</t>
  </si>
  <si>
    <t>หนี้สินตามสัญญาเช่า</t>
  </si>
  <si>
    <t>เจ้าหนี้ซื้อที่ดิน อาคารและอุปกรณ์เพิ่มขึ้น</t>
  </si>
  <si>
    <t>ตรวจสอบแล้ว</t>
  </si>
  <si>
    <t>ค่าตัดจำหน่ายสินทรัพย์สิทธิการใช้</t>
  </si>
  <si>
    <t>ชำระภายในหนึ่งปี</t>
  </si>
  <si>
    <t>หนี้สินตามสัญญาเช่าส่วนที่ถึงกำหนด</t>
  </si>
  <si>
    <t>รายได้ค่าเช่าโดยวิธีเส้นตรงของอสังหาริมทรัพย์เพื่อการลงทุน</t>
  </si>
  <si>
    <t>สินทรัพย์สิทธิการใช้เพิ่มขึ้นจากสัญญาเช่า</t>
  </si>
  <si>
    <t>ที่ดิน อาคารและอุปกรณ์</t>
  </si>
  <si>
    <t xml:space="preserve">หุ้นสามัญ จำนวน 2,000,000,000 หุ้น </t>
  </si>
  <si>
    <t>รวมส่วนของผู้เป็นเจ้าของของบริษัท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</si>
  <si>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</si>
  <si>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 xml:space="preserve">สินทรัพย์ทางการเงิน (เงินฝากประจำ) </t>
  </si>
  <si>
    <t>ที่วัดมูลค่าด้วยวิธีราคาทุนตัดจำหน่าย</t>
  </si>
  <si>
    <t>ส่วนของเงินให้กู้ยืมระยะยาวแก่กิจการ</t>
  </si>
  <si>
    <t>ส่วนเกินจากการรวมธุรกิจ</t>
  </si>
  <si>
    <t>ภายใต้การควบคุมเดียวกัน</t>
  </si>
  <si>
    <t>รายการที่จะจัดประเภทรายการใหม่ไปยังกำไรหรือ</t>
  </si>
  <si>
    <t>กำไรขาดทุนเบ็ดเสร็จอื่น:</t>
  </si>
  <si>
    <t>การแบ่งปันกำไร:</t>
  </si>
  <si>
    <t>การแบ่งปันกำไรเบ็ดเสร็จรวม:</t>
  </si>
  <si>
    <t>ส่วนของผู้เป็นเจ้าของของบริษัท</t>
  </si>
  <si>
    <t>ส่วนเกินจากการรวม</t>
  </si>
  <si>
    <t>ส่วนของทุน</t>
  </si>
  <si>
    <t>ของบริษัท</t>
  </si>
  <si>
    <t>รายการปรับกระทบกำไรจากการดำเนินงาน:</t>
  </si>
  <si>
    <t>ค่าเผื่อการลดลงของมูลค่าสินค้า</t>
  </si>
  <si>
    <t>กำไรจากการจำหน่ายอุปกรณ์</t>
  </si>
  <si>
    <t>เงินสดจ่ายคืนเงินต้นของสัญญาเช่า</t>
  </si>
  <si>
    <t>รายการที่ไม่ใช่เงินสด:</t>
  </si>
  <si>
    <t>ขาดทุนในภายหลัง</t>
  </si>
  <si>
    <t>เงินสดจ่ายเพื่อซื้อบริษัทย่อย</t>
  </si>
  <si>
    <t>เรียกชำระค่าหุ้น</t>
  </si>
  <si>
    <t>ส่วนได้เสียที่ไม่มีอำนาจควบคุมเพิ่มขึ้นจากบริษัทย่อย</t>
  </si>
  <si>
    <t>พ.ศ. 2565</t>
  </si>
  <si>
    <t>ยอดคงเหลือต้นงวด ณ วันที่ 1 มกราคม พ.ศ. 2565</t>
  </si>
  <si>
    <t>ยอดคงเหลือสิ้นงวด ณ วันที่ 31 มีนาคม พ.ศ. 2565</t>
  </si>
  <si>
    <t>สินทรัพย์ชีวภาพ</t>
  </si>
  <si>
    <t>รายได้เงินปันผล</t>
  </si>
  <si>
    <t>กำไร(ขาดทุน)จากอัตราแลกเปลี่ยน</t>
  </si>
  <si>
    <t xml:space="preserve">จ่ายเงินปันผล </t>
  </si>
  <si>
    <t>กำไร (ขาดทุน) ต่อหุ้นที่เป็นของส่วนที่เป็นของ</t>
  </si>
  <si>
    <t>ผู้เป็นเจ้าของของบริษัทใหญ่ (บาท)</t>
  </si>
  <si>
    <t>กำไร (ขาดทุน) ต่อหุ้นขั้นพื้นฐาน</t>
  </si>
  <si>
    <t>การยกเลิกสัญญาเช่า</t>
  </si>
  <si>
    <t>-  สินทรัพย์ชีวภาพ</t>
  </si>
  <si>
    <t xml:space="preserve">เงินสดจ่ายเพื่อซื้อสินทรัพย์ทางการเงิน (เงินฝากประจำ) </t>
  </si>
  <si>
    <t xml:space="preserve">เงินสดรับจากการขายสินทรัพย์ทางการเงิน </t>
  </si>
  <si>
    <t>(เงินฝากประจำ) ที่วัดมูลค่าด้วยวิธีราคาทุนตัดจำหน่าย</t>
  </si>
  <si>
    <t>เงินสดรับจากเงินให้กู้ยืมระยะสั้นแก่กิจการที่เกี่ยวข้องกัน</t>
  </si>
  <si>
    <t>เงินสดรับจากเงินให้กู้ยืมระยะยาวแก่กิจการที่เกี่ยวข้องกัน</t>
  </si>
  <si>
    <t>(กลับรายการ) ผลขาดทุนด้านเครดิตที่คาดว่าจะเกิดขึ้น</t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</si>
  <si>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</si>
  <si>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</si>
  <si>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rPr>
        <u/>
        <sz val="11"/>
        <rFont val="Browallia New"/>
        <family val="2"/>
      </rPr>
      <t>หัก</t>
    </r>
    <r>
      <rPr>
        <sz val="11"/>
        <rFont val="Browallia New"/>
        <family val="2"/>
      </rPr>
      <t xml:space="preserve">   จ่ายผลประโยชน์พนักงาน</t>
    </r>
  </si>
  <si>
    <r>
      <t>หัก</t>
    </r>
    <r>
      <rPr>
        <sz val="11"/>
        <rFont val="Browallia New"/>
        <family val="2"/>
      </rPr>
      <t xml:space="preserve">   จ่ายดอกเบี้ย</t>
    </r>
  </si>
  <si>
    <r>
      <rPr>
        <u/>
        <sz val="11"/>
        <rFont val="Browallia New"/>
        <family val="2"/>
      </rPr>
      <t>หัก</t>
    </r>
    <r>
      <rPr>
        <sz val="11"/>
        <rFont val="Browallia New"/>
        <family val="2"/>
      </rPr>
      <t xml:space="preserve">   จ่ายภาษีเงินได้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</si>
  <si>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</si>
  <si>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กลับรายการ(ผลขาดทุน)ด้านเครดิตที่คาดว่าจะเกิดขึ้น</t>
  </si>
  <si>
    <t>เงินปันผลค้างรับ</t>
  </si>
  <si>
    <t>-</t>
  </si>
  <si>
    <t>เงินสดสุทธิได้มาจาก(ใช้ไปใน)กิจกรรมลงทุน</t>
  </si>
  <si>
    <t>เงินสดสุทธิได้มาจาก(ใช้ไปใน)กิจกรรมจัดหาเงิน</t>
  </si>
  <si>
    <t>เงินสดรับชำระค่าหุ้นของบริษัทย่อยจากส่วนได้เสียที่ไม่มีอำนาจควบคุม</t>
  </si>
  <si>
    <t>เงินปันผลรับ</t>
  </si>
  <si>
    <t>ณ วันที่ 31 มีนาคม พ.ศ. 2566</t>
  </si>
  <si>
    <t>สำหรับงวดสามเดือนสิ้นสุดวันที่ 31 มีนาคม พ.ศ. 2566</t>
  </si>
  <si>
    <t>พ.ศ. 2566</t>
  </si>
  <si>
    <t>ยอดคงเหลือต้นงวด ณ วันที่ 1 มกราคม พ.ศ. 2566</t>
  </si>
  <si>
    <t>ยอดคงเหลือสิ้นงวด ณ วันที่ 31 มีนาคม พ.ศ. 2566</t>
  </si>
  <si>
    <t>เงินลงทุนในการร่วมค้า</t>
  </si>
  <si>
    <t>หนี้สินอนุพันธ์</t>
  </si>
  <si>
    <t>ส่วนแบ่งกำไรจากเงินลงทุนที่รับรู้ตามวิธีส่วนได้เสีย</t>
  </si>
  <si>
    <t>กำไร (ขาดทุน) เบ็ดเสร็จอื่นสุทธิสำหรับงวด</t>
  </si>
  <si>
    <t>การเปลี่ยนแปลงในมูลค่ายุติธรรมของสัญญาซื้อขาย</t>
  </si>
  <si>
    <t xml:space="preserve">   เงินตราต่างประเทศล่วงหน้า</t>
  </si>
  <si>
    <t>เงินสดรับจากเงินปันผลรับ</t>
  </si>
  <si>
    <t>เงินปันผลจ่ายให้แก่ผู้ถือหุ้นของบริษัท</t>
  </si>
  <si>
    <t>ค่าใช้จ่ายค้างจ่ายจากอสังหาริมทรัพย์เพื่อการลงทุน</t>
  </si>
  <si>
    <t>ผลต่างของอัตราแลกเปลี่ยนจากการแปลงค่างบการเงิน</t>
  </si>
  <si>
    <t>ขาดทุน(กำไร)จากอัตราแลกเปลี่ยนที่ยังไม่ได้เกิดขึ้น</t>
  </si>
  <si>
    <t>เงินสดและรายการเทียบเท่าเงินสดลดลงสุทธิ</t>
  </si>
  <si>
    <t>กำไร(ขาดทุน)จากอัตราแลกเปลี่ยนของเงินสดและรายการเทียบเท่าเงินสด</t>
  </si>
  <si>
    <t>กำไรจากการยกเลิกสัญญาเช่า</t>
  </si>
  <si>
    <t>ที่เกี่ยวข้องกันที่ถึงกำหนดชำระภายในหนึ่งปี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</si>
</sst>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-* #,##0_-;\-* #,##0_-;_-* &quot;-&quot;??_-;_-@_-"/>
    <numFmt numFmtId="170" formatCode="_(* #,##0.00_);_(* \(#,##0.00\);_(* &quot;-&quot;??_);_(@_)"/>
    <numFmt numFmtId="171" formatCode="#,##0.000;\(#,##0.000\);&quot;-&quot;;@"/>
  </numFmts>
  <fonts count="14" x14ac:knownFonts="1">
    <font>
      <sz val="16"/>
      <color theme="1"/>
      <name val="AngsanaUPC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0"/>
      <name val="MS Sans Serif"/>
      <family val="2"/>
      <charset val="222"/>
    </font>
    <font>
      <sz val="16"/>
      <color theme="1"/>
      <name val="AngsanaUPC"/>
      <family val="2"/>
      <charset val="222"/>
    </font>
    <font>
      <b/>
      <sz val="11"/>
      <name val="Browallia New"/>
      <family val="2"/>
    </font>
    <font>
      <b/>
      <sz val="12"/>
      <name val="Browallia New"/>
      <family val="2"/>
    </font>
    <font>
      <sz val="14"/>
      <name val="Cordia New"/>
      <family val="2"/>
    </font>
    <font>
      <sz val="11"/>
      <name val="Browallia New"/>
      <family val="2"/>
    </font>
    <font>
      <sz val="12"/>
      <name val="Browallia New"/>
      <family val="2"/>
    </font>
    <font>
      <i/>
      <sz val="12"/>
      <name val="Browallia New"/>
      <family val="2"/>
    </font>
    <font>
      <u/>
      <sz val="11"/>
      <name val="Browallia New"/>
      <family val="2"/>
    </font>
    <font>
      <sz val="12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5">
    <xf numFmtId="0" fontId="0" fillId="0" borderId="0"/>
    <xf numFmtId="0" fontId="4" fillId="0" borderId="0" applyFont="0" applyAlignment="0">
      <alignment horizontal="center"/>
    </xf>
    <xf numFmtId="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8" fillId="0" borderId="0"/>
  </cellStyleXfs>
  <cellXfs count="296">
    <xf numFmtId="0" fontId="0" fillId="0" borderId="0" xfId="0"/>
    <xf numFmtId="0" fontId="1" fillId="0" borderId="0" xfId="0" quotePrefix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43" fontId="1" fillId="0" borderId="0" xfId="0" applyNumberFormat="1" applyFont="1" applyFill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  <xf numFmtId="43" fontId="1" fillId="0" borderId="0" xfId="0" quotePrefix="1" applyNumberFormat="1" applyFont="1" applyFill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0" fontId="1" fillId="0" borderId="0" xfId="0" quotePrefix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5" xfId="0" quotePrefix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5" xfId="0" quotePrefix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43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6" fontId="1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quotePrefix="1" applyFont="1" applyAlignment="1">
      <alignment horizontal="center" vertical="center"/>
    </xf>
    <xf numFmtId="0" fontId="1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43" fontId="2" fillId="0" borderId="0" xfId="0" quotePrefix="1" applyNumberFormat="1" applyFont="1" applyFill="1" applyAlignment="1">
      <alignment horizontal="right" vertical="center"/>
    </xf>
    <xf numFmtId="0" fontId="2" fillId="0" borderId="0" xfId="0" quotePrefix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164" fontId="2" fillId="0" borderId="6" xfId="0" applyNumberFormat="1" applyFont="1" applyFill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vertical="center"/>
    </xf>
    <xf numFmtId="43" fontId="2" fillId="0" borderId="0" xfId="0" applyNumberFormat="1" applyFont="1" applyFill="1" applyAlignment="1">
      <alignment vertical="center"/>
    </xf>
    <xf numFmtId="0" fontId="1" fillId="0" borderId="0" xfId="0" applyFont="1"/>
    <xf numFmtId="164" fontId="1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165" fontId="9" fillId="0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vertical="top"/>
    </xf>
    <xf numFmtId="165" fontId="9" fillId="0" borderId="0" xfId="0" quotePrefix="1" applyNumberFormat="1" applyFont="1" applyFill="1" applyAlignment="1">
      <alignment horizontal="left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43" fontId="2" fillId="0" borderId="1" xfId="0" applyNumberFormat="1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left" vertical="center"/>
    </xf>
    <xf numFmtId="0" fontId="10" fillId="0" borderId="0" xfId="0" quotePrefix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6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43" fontId="7" fillId="0" borderId="0" xfId="0" quotePrefix="1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164" fontId="10" fillId="2" borderId="0" xfId="0" applyNumberFormat="1" applyFont="1" applyFill="1" applyBorder="1" applyAlignment="1">
      <alignment horizontal="right" vertical="center"/>
    </xf>
    <xf numFmtId="43" fontId="10" fillId="0" borderId="0" xfId="0" applyNumberFormat="1" applyFont="1" applyFill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164" fontId="10" fillId="0" borderId="0" xfId="0" applyNumberFormat="1" applyFont="1" applyFill="1" applyAlignment="1">
      <alignment horizontal="right" vertical="center"/>
    </xf>
    <xf numFmtId="164" fontId="10" fillId="0" borderId="0" xfId="0" applyNumberFormat="1" applyFont="1" applyFill="1" applyAlignment="1">
      <alignment vertical="center"/>
    </xf>
    <xf numFmtId="164" fontId="10" fillId="2" borderId="5" xfId="0" applyNumberFormat="1" applyFont="1" applyFill="1" applyBorder="1" applyAlignment="1">
      <alignment horizontal="right" vertical="center"/>
    </xf>
    <xf numFmtId="43" fontId="10" fillId="0" borderId="0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164" fontId="10" fillId="2" borderId="1" xfId="0" quotePrefix="1" applyNumberFormat="1" applyFont="1" applyFill="1" applyBorder="1" applyAlignment="1">
      <alignment vertical="center"/>
    </xf>
    <xf numFmtId="164" fontId="10" fillId="0" borderId="1" xfId="0" quotePrefix="1" applyNumberFormat="1" applyFont="1" applyFill="1" applyBorder="1" applyAlignment="1">
      <alignment vertical="center"/>
    </xf>
    <xf numFmtId="0" fontId="7" fillId="0" borderId="0" xfId="0" quotePrefix="1" applyFont="1" applyFill="1" applyAlignment="1">
      <alignment horizontal="left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center"/>
    </xf>
    <xf numFmtId="10" fontId="10" fillId="2" borderId="0" xfId="2" applyNumberFormat="1" applyFont="1" applyFill="1" applyAlignment="1">
      <alignment vertical="center"/>
    </xf>
    <xf numFmtId="10" fontId="10" fillId="0" borderId="0" xfId="2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164" fontId="10" fillId="0" borderId="5" xfId="0" applyNumberFormat="1" applyFont="1" applyFill="1" applyBorder="1" applyAlignment="1">
      <alignment vertical="center"/>
    </xf>
    <xf numFmtId="166" fontId="10" fillId="2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vertical="center"/>
    </xf>
    <xf numFmtId="0" fontId="7" fillId="0" borderId="0" xfId="0" quotePrefix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10" fillId="2" borderId="6" xfId="0" applyNumberFormat="1" applyFont="1" applyFill="1" applyBorder="1" applyAlignment="1">
      <alignment vertical="center"/>
    </xf>
    <xf numFmtId="164" fontId="10" fillId="0" borderId="6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0" fontId="1" fillId="0" borderId="5" xfId="0" quotePrefix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43" fontId="9" fillId="0" borderId="0" xfId="0" applyNumberFormat="1" applyFont="1" applyFill="1" applyBorder="1" applyAlignment="1">
      <alignment horizontal="right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vertical="center"/>
    </xf>
    <xf numFmtId="164" fontId="9" fillId="2" borderId="5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5" xfId="0" quotePrefix="1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43" fontId="2" fillId="2" borderId="0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5" fontId="1" fillId="0" borderId="0" xfId="0" quotePrefix="1" applyNumberFormat="1" applyFont="1" applyFill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43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0" xfId="0" quotePrefix="1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left" vertical="center"/>
    </xf>
    <xf numFmtId="169" fontId="9" fillId="2" borderId="0" xfId="0" applyNumberFormat="1" applyFont="1" applyFill="1" applyAlignment="1">
      <alignment vertical="center"/>
    </xf>
    <xf numFmtId="169" fontId="9" fillId="0" borderId="0" xfId="0" applyNumberFormat="1" applyFont="1" applyFill="1" applyAlignment="1">
      <alignment vertical="center"/>
    </xf>
    <xf numFmtId="164" fontId="9" fillId="2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Fill="1" applyAlignment="1">
      <alignment horizontal="right" vertical="center" wrapText="1"/>
    </xf>
    <xf numFmtId="165" fontId="9" fillId="0" borderId="0" xfId="0" applyNumberFormat="1" applyFont="1" applyFill="1" applyAlignment="1">
      <alignment horizontal="center" vertical="center"/>
    </xf>
    <xf numFmtId="165" fontId="9" fillId="0" borderId="0" xfId="0" applyNumberFormat="1" applyFont="1" applyFill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quotePrefix="1" applyFont="1" applyFill="1" applyAlignment="1">
      <alignment horizontal="left" vertical="center"/>
    </xf>
    <xf numFmtId="164" fontId="9" fillId="2" borderId="5" xfId="0" applyNumberFormat="1" applyFont="1" applyFill="1" applyBorder="1" applyAlignment="1">
      <alignment horizontal="right" vertical="center" wrapText="1"/>
    </xf>
    <xf numFmtId="164" fontId="9" fillId="0" borderId="5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Fill="1" applyAlignment="1">
      <alignment horizontal="left" vertical="center"/>
    </xf>
    <xf numFmtId="164" fontId="9" fillId="2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quotePrefix="1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164" fontId="9" fillId="2" borderId="0" xfId="0" quotePrefix="1" applyNumberFormat="1" applyFont="1" applyFill="1" applyBorder="1" applyAlignment="1">
      <alignment horizontal="right" vertical="center"/>
    </xf>
    <xf numFmtId="164" fontId="9" fillId="0" borderId="0" xfId="0" quotePrefix="1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164" fontId="9" fillId="2" borderId="5" xfId="0" quotePrefix="1" applyNumberFormat="1" applyFont="1" applyFill="1" applyBorder="1" applyAlignment="1">
      <alignment horizontal="right" vertical="center"/>
    </xf>
    <xf numFmtId="164" fontId="9" fillId="0" borderId="5" xfId="0" quotePrefix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164" fontId="9" fillId="2" borderId="5" xfId="0" applyNumberFormat="1" applyFont="1" applyFill="1" applyBorder="1" applyAlignment="1">
      <alignment horizontal="right" vertical="center"/>
    </xf>
    <xf numFmtId="164" fontId="9" fillId="0" borderId="5" xfId="0" applyNumberFormat="1" applyFont="1" applyFill="1" applyBorder="1" applyAlignment="1">
      <alignment horizontal="right" vertical="center"/>
    </xf>
    <xf numFmtId="165" fontId="6" fillId="0" borderId="0" xfId="0" quotePrefix="1" applyNumberFormat="1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/>
    </xf>
    <xf numFmtId="165" fontId="9" fillId="0" borderId="0" xfId="0" quotePrefix="1" applyNumberFormat="1" applyFont="1" applyFill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9" fillId="0" borderId="2" xfId="0" applyNumberFormat="1" applyFont="1" applyFill="1" applyBorder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0" fontId="1" fillId="0" borderId="0" xfId="0" quotePrefix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43" fontId="9" fillId="0" borderId="0" xfId="0" applyNumberFormat="1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10" fillId="2" borderId="0" xfId="0" quotePrefix="1" applyNumberFormat="1" applyFont="1" applyFill="1" applyBorder="1" applyAlignment="1">
      <alignment vertical="center"/>
    </xf>
    <xf numFmtId="164" fontId="10" fillId="0" borderId="0" xfId="0" quotePrefix="1" applyNumberFormat="1" applyFont="1" applyFill="1" applyBorder="1" applyAlignment="1">
      <alignment vertical="center"/>
    </xf>
    <xf numFmtId="0" fontId="7" fillId="0" borderId="5" xfId="0" quotePrefix="1" applyFont="1" applyFill="1" applyBorder="1" applyAlignment="1">
      <alignment horizontal="center" vertical="center"/>
    </xf>
    <xf numFmtId="164" fontId="10" fillId="2" borderId="0" xfId="0" applyNumberFormat="1" applyFont="1" applyFill="1" applyAlignment="1">
      <alignment vertical="center"/>
    </xf>
    <xf numFmtId="167" fontId="13" fillId="2" borderId="6" xfId="0" applyNumberFormat="1" applyFont="1" applyFill="1" applyBorder="1" applyAlignment="1">
      <alignment vertical="center"/>
    </xf>
    <xf numFmtId="171" fontId="10" fillId="0" borderId="0" xfId="0" applyNumberFormat="1" applyFont="1" applyFill="1" applyBorder="1" applyAlignment="1">
      <alignment vertical="center"/>
    </xf>
    <xf numFmtId="167" fontId="13" fillId="0" borderId="6" xfId="0" applyNumberFormat="1" applyFont="1" applyFill="1" applyBorder="1" applyAlignment="1">
      <alignment vertical="center"/>
    </xf>
    <xf numFmtId="164" fontId="10" fillId="2" borderId="6" xfId="0" applyNumberFormat="1" applyFont="1" applyFill="1" applyBorder="1" applyAlignment="1">
      <alignment horizontal="right" vertical="center"/>
    </xf>
    <xf numFmtId="164" fontId="10" fillId="0" borderId="6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6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5" xfId="0" quotePrefix="1" applyFont="1" applyFill="1" applyBorder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</cellXfs>
  <cellStyles count="5">
    <cellStyle name="Comma 2" xfId="3" xr:uid="{00000000-0005-0000-0000-000001000000}"/>
    <cellStyle name="Normal" xfId="0" builtinId="0"/>
    <cellStyle name="Normal 4 5" xfId="4" xr:uid="{00000000-0005-0000-0000-000003000000}"/>
    <cellStyle name="Normal 7" xfId="1" xr:uid="{00000000-0005-0000-0000-000004000000}"/>
    <cellStyle name="Percent" xfId="2" builtinId="5"/>
  </cellStyles>
  <dxfs count="0"/>
  <tableStyles count="0" defaultTableStyle="TableStyleMedium2" defaultPivotStyle="PivotStyleLight16"/>
  <colors>
    <mruColors>
      <color rgb="FFFFCCFF"/>
      <color rgb="FFFFCC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CC"/>
  </sheetPr>
  <dimension ref="A1:M140"/>
  <sheetViews>
    <sheetView tabSelected="1" topLeftCell="A121" zoomScaleNormal="100" zoomScaleSheetLayoutView="100" workbookViewId="0">
      <selection activeCell="R31" sqref="R31"/>
    </sheetView>
  </sheetViews>
  <sheetFormatPr defaultColWidth="10.42578125" defaultRowHeight="20.100000000000001" customHeight="1" x14ac:dyDescent="0.5"/>
  <cols>
    <col min="1" max="3" width="1.5703125" style="2" customWidth="1"/>
    <col min="4" max="4" width="31.85546875" style="2" customWidth="1"/>
    <col min="5" max="5" width="8.42578125" style="268" customWidth="1"/>
    <col min="6" max="6" width="0.5703125" style="2" customWidth="1"/>
    <col min="7" max="7" width="13.5703125" style="3" customWidth="1"/>
    <col min="8" max="8" width="0.5703125" style="4" customWidth="1"/>
    <col min="9" max="9" width="12.42578125" style="3" customWidth="1"/>
    <col min="10" max="10" width="0.5703125" style="2" customWidth="1"/>
    <col min="11" max="11" width="13.5703125" style="3" customWidth="1"/>
    <col min="12" max="12" width="0.5703125" style="4" customWidth="1"/>
    <col min="13" max="13" width="12.42578125" style="3" customWidth="1"/>
    <col min="14" max="16384" width="10.42578125" style="2"/>
  </cols>
  <sheetData>
    <row r="1" spans="1:13" ht="19.350000000000001" customHeight="1" x14ac:dyDescent="0.5">
      <c r="A1" s="1" t="s">
        <v>105</v>
      </c>
      <c r="E1" s="2"/>
    </row>
    <row r="2" spans="1:13" ht="19.350000000000001" customHeight="1" x14ac:dyDescent="0.5">
      <c r="A2" s="1" t="s">
        <v>0</v>
      </c>
      <c r="E2" s="2"/>
    </row>
    <row r="3" spans="1:13" s="8" customFormat="1" ht="19.350000000000001" customHeight="1" x14ac:dyDescent="0.5">
      <c r="A3" s="25" t="s">
        <v>192</v>
      </c>
      <c r="B3" s="5"/>
      <c r="C3" s="5"/>
      <c r="D3" s="5"/>
      <c r="E3" s="5"/>
      <c r="F3" s="5"/>
      <c r="G3" s="6"/>
      <c r="H3" s="7"/>
      <c r="I3" s="6"/>
      <c r="J3" s="5"/>
      <c r="K3" s="6"/>
      <c r="L3" s="7"/>
      <c r="M3" s="6"/>
    </row>
    <row r="4" spans="1:13" ht="20.25" customHeight="1" x14ac:dyDescent="0.5">
      <c r="A4" s="9"/>
      <c r="G4" s="10"/>
      <c r="I4" s="10"/>
      <c r="J4" s="11"/>
      <c r="K4" s="10"/>
      <c r="L4" s="3"/>
      <c r="M4" s="10"/>
    </row>
    <row r="5" spans="1:13" s="8" customFormat="1" ht="18.600000000000001" customHeight="1" x14ac:dyDescent="0.5">
      <c r="G5" s="285" t="s">
        <v>53</v>
      </c>
      <c r="H5" s="285"/>
      <c r="I5" s="285"/>
      <c r="J5" s="41"/>
      <c r="K5" s="285" t="s">
        <v>67</v>
      </c>
      <c r="L5" s="285"/>
      <c r="M5" s="285"/>
    </row>
    <row r="6" spans="1:13" s="8" customFormat="1" ht="18.600000000000001" customHeight="1" x14ac:dyDescent="0.5">
      <c r="G6" s="14" t="s">
        <v>54</v>
      </c>
      <c r="H6" s="42"/>
      <c r="I6" s="14" t="s">
        <v>129</v>
      </c>
      <c r="J6" s="41"/>
      <c r="K6" s="14" t="s">
        <v>54</v>
      </c>
      <c r="L6" s="42"/>
      <c r="M6" s="14" t="s">
        <v>129</v>
      </c>
    </row>
    <row r="7" spans="1:13" s="8" customFormat="1" ht="18.600000000000001" customHeight="1" x14ac:dyDescent="0.5">
      <c r="G7" s="14" t="s">
        <v>55</v>
      </c>
      <c r="H7" s="14"/>
      <c r="I7" s="14" t="s">
        <v>37</v>
      </c>
      <c r="J7" s="14"/>
      <c r="K7" s="14" t="s">
        <v>55</v>
      </c>
      <c r="L7" s="14"/>
      <c r="M7" s="14" t="s">
        <v>37</v>
      </c>
    </row>
    <row r="8" spans="1:13" ht="18.600000000000001" customHeight="1" x14ac:dyDescent="0.5">
      <c r="A8" s="12"/>
      <c r="E8" s="31"/>
      <c r="F8" s="13"/>
      <c r="G8" s="14" t="s">
        <v>194</v>
      </c>
      <c r="H8" s="15"/>
      <c r="I8" s="14" t="s">
        <v>161</v>
      </c>
      <c r="J8" s="13"/>
      <c r="K8" s="14" t="s">
        <v>194</v>
      </c>
      <c r="L8" s="15"/>
      <c r="M8" s="14" t="s">
        <v>161</v>
      </c>
    </row>
    <row r="9" spans="1:13" ht="18.600000000000001" customHeight="1" x14ac:dyDescent="0.5">
      <c r="A9" s="12"/>
      <c r="E9" s="32" t="s">
        <v>1</v>
      </c>
      <c r="F9" s="1"/>
      <c r="G9" s="16" t="s">
        <v>2</v>
      </c>
      <c r="H9" s="17"/>
      <c r="I9" s="16" t="s">
        <v>2</v>
      </c>
      <c r="J9" s="1"/>
      <c r="K9" s="16" t="s">
        <v>2</v>
      </c>
      <c r="L9" s="17"/>
      <c r="M9" s="16" t="s">
        <v>2</v>
      </c>
    </row>
    <row r="10" spans="1:13" s="44" customFormat="1" ht="18.600000000000001" customHeight="1" x14ac:dyDescent="0.5">
      <c r="A10" s="43" t="s">
        <v>3</v>
      </c>
      <c r="E10" s="45"/>
      <c r="F10" s="46"/>
      <c r="G10" s="64"/>
      <c r="H10" s="17"/>
      <c r="I10" s="14"/>
      <c r="J10" s="1"/>
      <c r="K10" s="64"/>
      <c r="L10" s="17"/>
      <c r="M10" s="14"/>
    </row>
    <row r="11" spans="1:13" s="44" customFormat="1" ht="5.0999999999999996" customHeight="1" x14ac:dyDescent="0.5">
      <c r="A11" s="47"/>
      <c r="E11" s="45"/>
      <c r="F11" s="46"/>
      <c r="G11" s="64"/>
      <c r="H11" s="17"/>
      <c r="I11" s="14"/>
      <c r="J11" s="1"/>
      <c r="K11" s="64"/>
      <c r="L11" s="17"/>
      <c r="M11" s="14"/>
    </row>
    <row r="12" spans="1:13" s="44" customFormat="1" ht="18.600000000000001" customHeight="1" x14ac:dyDescent="0.5">
      <c r="A12" s="43" t="s">
        <v>4</v>
      </c>
      <c r="E12" s="48"/>
      <c r="G12" s="65"/>
      <c r="H12" s="4"/>
      <c r="I12" s="3"/>
      <c r="J12" s="2"/>
      <c r="K12" s="65"/>
      <c r="L12" s="4"/>
      <c r="M12" s="3"/>
    </row>
    <row r="13" spans="1:13" s="44" customFormat="1" ht="5.0999999999999996" customHeight="1" x14ac:dyDescent="0.5">
      <c r="A13" s="43"/>
      <c r="E13" s="48"/>
      <c r="G13" s="65"/>
      <c r="H13" s="4"/>
      <c r="I13" s="3"/>
      <c r="J13" s="2"/>
      <c r="K13" s="65"/>
      <c r="L13" s="4"/>
      <c r="M13" s="3"/>
    </row>
    <row r="14" spans="1:13" s="44" customFormat="1" ht="18.600000000000001" customHeight="1" x14ac:dyDescent="0.5">
      <c r="A14" s="49" t="s">
        <v>5</v>
      </c>
      <c r="E14" s="50"/>
      <c r="G14" s="65">
        <v>709774884</v>
      </c>
      <c r="H14" s="4"/>
      <c r="I14" s="3">
        <v>666461731</v>
      </c>
      <c r="J14" s="4"/>
      <c r="K14" s="65">
        <v>175714744</v>
      </c>
      <c r="L14" s="11"/>
      <c r="M14" s="3">
        <v>228046428</v>
      </c>
    </row>
    <row r="15" spans="1:13" s="44" customFormat="1" ht="18.600000000000001" customHeight="1" x14ac:dyDescent="0.5">
      <c r="A15" s="44" t="s">
        <v>139</v>
      </c>
      <c r="E15" s="50"/>
      <c r="G15" s="65"/>
      <c r="H15" s="4"/>
      <c r="I15" s="3"/>
      <c r="J15" s="4"/>
      <c r="K15" s="65"/>
      <c r="L15" s="2"/>
      <c r="M15" s="3"/>
    </row>
    <row r="16" spans="1:13" s="44" customFormat="1" ht="18.600000000000001" customHeight="1" x14ac:dyDescent="0.5">
      <c r="B16" s="44" t="s">
        <v>140</v>
      </c>
      <c r="E16" s="50"/>
      <c r="G16" s="65">
        <v>1066039</v>
      </c>
      <c r="H16" s="4"/>
      <c r="I16" s="3">
        <v>1066039</v>
      </c>
      <c r="J16" s="4"/>
      <c r="K16" s="65">
        <v>0</v>
      </c>
      <c r="L16" s="2"/>
      <c r="M16" s="3">
        <v>0</v>
      </c>
    </row>
    <row r="17" spans="1:13" s="44" customFormat="1" ht="18.600000000000001" customHeight="1" x14ac:dyDescent="0.5">
      <c r="A17" s="51" t="s">
        <v>6</v>
      </c>
      <c r="E17" s="50">
        <v>7</v>
      </c>
      <c r="G17" s="65">
        <v>984593133</v>
      </c>
      <c r="H17" s="4"/>
      <c r="I17" s="3">
        <v>998144230</v>
      </c>
      <c r="J17" s="4"/>
      <c r="K17" s="65">
        <v>1017556486</v>
      </c>
      <c r="L17" s="11"/>
      <c r="M17" s="3">
        <v>811659801</v>
      </c>
    </row>
    <row r="18" spans="1:13" s="44" customFormat="1" ht="18.600000000000001" customHeight="1" x14ac:dyDescent="0.5">
      <c r="A18" s="49" t="s">
        <v>141</v>
      </c>
      <c r="E18" s="50"/>
      <c r="G18" s="65"/>
      <c r="H18" s="4"/>
      <c r="I18" s="3"/>
      <c r="J18" s="4"/>
      <c r="K18" s="65"/>
      <c r="L18" s="11"/>
      <c r="M18" s="3"/>
    </row>
    <row r="19" spans="1:13" s="44" customFormat="1" ht="18.600000000000001" customHeight="1" x14ac:dyDescent="0.5">
      <c r="A19" s="49"/>
      <c r="B19" s="44" t="s">
        <v>211</v>
      </c>
      <c r="E19" s="131">
        <v>19</v>
      </c>
      <c r="G19" s="65">
        <v>0</v>
      </c>
      <c r="H19" s="4"/>
      <c r="I19" s="3">
        <v>0</v>
      </c>
      <c r="J19" s="4"/>
      <c r="K19" s="65">
        <v>27362930</v>
      </c>
      <c r="L19" s="2"/>
      <c r="M19" s="3">
        <v>27279492</v>
      </c>
    </row>
    <row r="20" spans="1:13" s="44" customFormat="1" ht="18.600000000000001" customHeight="1" x14ac:dyDescent="0.5">
      <c r="A20" s="51" t="s">
        <v>34</v>
      </c>
      <c r="E20" s="50">
        <v>8</v>
      </c>
      <c r="G20" s="65">
        <v>1215760354</v>
      </c>
      <c r="H20" s="4"/>
      <c r="I20" s="3">
        <v>1216630121</v>
      </c>
      <c r="J20" s="4"/>
      <c r="K20" s="65">
        <v>753679400</v>
      </c>
      <c r="L20" s="11"/>
      <c r="M20" s="3">
        <v>757726206</v>
      </c>
    </row>
    <row r="21" spans="1:13" s="44" customFormat="1" ht="18.600000000000001" customHeight="1" x14ac:dyDescent="0.5">
      <c r="A21" s="51" t="s">
        <v>164</v>
      </c>
      <c r="E21" s="50">
        <v>9</v>
      </c>
      <c r="G21" s="65">
        <v>3041046</v>
      </c>
      <c r="H21" s="4"/>
      <c r="I21" s="3">
        <v>2659327</v>
      </c>
      <c r="J21" s="4"/>
      <c r="K21" s="65">
        <v>3041046</v>
      </c>
      <c r="L21" s="11"/>
      <c r="M21" s="3">
        <v>2659327</v>
      </c>
    </row>
    <row r="22" spans="1:13" s="44" customFormat="1" ht="18.600000000000001" customHeight="1" x14ac:dyDescent="0.5">
      <c r="A22" s="49" t="s">
        <v>7</v>
      </c>
      <c r="E22" s="48"/>
      <c r="G22" s="66">
        <v>49485568</v>
      </c>
      <c r="H22" s="4"/>
      <c r="I22" s="6">
        <v>41589554</v>
      </c>
      <c r="J22" s="4"/>
      <c r="K22" s="66">
        <v>1470601</v>
      </c>
      <c r="L22" s="11"/>
      <c r="M22" s="6">
        <v>2487390</v>
      </c>
    </row>
    <row r="23" spans="1:13" s="44" customFormat="1" ht="5.0999999999999996" customHeight="1" x14ac:dyDescent="0.5">
      <c r="A23" s="47"/>
      <c r="E23" s="45"/>
      <c r="F23" s="46"/>
      <c r="G23" s="64"/>
      <c r="H23" s="17"/>
      <c r="I23" s="14"/>
      <c r="J23" s="17"/>
      <c r="K23" s="64"/>
      <c r="L23" s="1"/>
      <c r="M23" s="14"/>
    </row>
    <row r="24" spans="1:13" s="44" customFormat="1" ht="18.600000000000001" customHeight="1" x14ac:dyDescent="0.5">
      <c r="A24" s="52" t="s">
        <v>8</v>
      </c>
      <c r="E24" s="48"/>
      <c r="G24" s="66">
        <f>SUM(G14:G22)</f>
        <v>2963721024</v>
      </c>
      <c r="H24" s="4"/>
      <c r="I24" s="6">
        <f>SUM(I14:I22)</f>
        <v>2926551002</v>
      </c>
      <c r="J24" s="4"/>
      <c r="K24" s="66">
        <f>SUM(K14:K22)</f>
        <v>1978825207</v>
      </c>
      <c r="L24" s="2"/>
      <c r="M24" s="6">
        <f>SUM(M14:M22)</f>
        <v>1829858644</v>
      </c>
    </row>
    <row r="25" spans="1:13" s="44" customFormat="1" ht="9.75" customHeight="1" x14ac:dyDescent="0.5">
      <c r="A25" s="53"/>
      <c r="E25" s="54"/>
      <c r="F25" s="55"/>
      <c r="G25" s="65"/>
      <c r="H25" s="56"/>
      <c r="I25" s="3"/>
      <c r="J25" s="56"/>
      <c r="K25" s="65"/>
      <c r="L25" s="57"/>
      <c r="M25" s="3"/>
    </row>
    <row r="26" spans="1:13" s="44" customFormat="1" ht="18.600000000000001" customHeight="1" x14ac:dyDescent="0.5">
      <c r="A26" s="43" t="s">
        <v>9</v>
      </c>
      <c r="E26" s="54"/>
      <c r="F26" s="55"/>
      <c r="G26" s="65"/>
      <c r="H26" s="56"/>
      <c r="I26" s="3"/>
      <c r="J26" s="56"/>
      <c r="K26" s="65"/>
      <c r="L26" s="57"/>
      <c r="M26" s="3"/>
    </row>
    <row r="27" spans="1:13" s="44" customFormat="1" ht="5.0999999999999996" customHeight="1" x14ac:dyDescent="0.5">
      <c r="A27" s="43"/>
      <c r="E27" s="54"/>
      <c r="F27" s="55"/>
      <c r="G27" s="65"/>
      <c r="H27" s="56"/>
      <c r="I27" s="3"/>
      <c r="J27" s="56"/>
      <c r="K27" s="65"/>
      <c r="L27" s="57"/>
      <c r="M27" s="3"/>
    </row>
    <row r="28" spans="1:13" s="44" customFormat="1" ht="18.600000000000001" customHeight="1" x14ac:dyDescent="0.5">
      <c r="A28" s="51" t="s">
        <v>86</v>
      </c>
      <c r="E28" s="54"/>
      <c r="F28" s="55"/>
      <c r="G28" s="65">
        <v>1864700</v>
      </c>
      <c r="H28" s="56"/>
      <c r="I28" s="3">
        <v>1864700</v>
      </c>
      <c r="J28" s="56"/>
      <c r="K28" s="65">
        <v>5000</v>
      </c>
      <c r="L28" s="57"/>
      <c r="M28" s="3">
        <v>5000</v>
      </c>
    </row>
    <row r="29" spans="1:13" s="44" customFormat="1" ht="18.600000000000001" customHeight="1" x14ac:dyDescent="0.5">
      <c r="A29" s="51" t="s">
        <v>35</v>
      </c>
      <c r="E29" s="58">
        <v>10</v>
      </c>
      <c r="G29" s="65">
        <v>0</v>
      </c>
      <c r="H29" s="4"/>
      <c r="I29" s="3">
        <v>0</v>
      </c>
      <c r="J29" s="4"/>
      <c r="K29" s="65">
        <v>1189905593</v>
      </c>
      <c r="L29" s="11"/>
      <c r="M29" s="3">
        <v>1126027760</v>
      </c>
    </row>
    <row r="30" spans="1:13" s="44" customFormat="1" ht="18.600000000000001" customHeight="1" x14ac:dyDescent="0.5">
      <c r="A30" s="51" t="s">
        <v>197</v>
      </c>
      <c r="E30" s="58">
        <v>10</v>
      </c>
      <c r="G30" s="65">
        <v>112006204</v>
      </c>
      <c r="H30" s="4"/>
      <c r="I30" s="3">
        <v>111042074</v>
      </c>
      <c r="J30" s="4"/>
      <c r="K30" s="65">
        <v>111022320</v>
      </c>
      <c r="L30" s="11"/>
      <c r="M30" s="3">
        <v>111022320</v>
      </c>
    </row>
    <row r="31" spans="1:13" s="44" customFormat="1" ht="18.600000000000001" customHeight="1" x14ac:dyDescent="0.5">
      <c r="A31" s="49" t="s">
        <v>56</v>
      </c>
      <c r="E31" s="131">
        <v>19</v>
      </c>
      <c r="G31" s="65">
        <v>0</v>
      </c>
      <c r="H31" s="4"/>
      <c r="I31" s="3">
        <v>0</v>
      </c>
      <c r="J31" s="4"/>
      <c r="K31" s="65">
        <v>113897728</v>
      </c>
      <c r="L31" s="11"/>
      <c r="M31" s="3">
        <v>122251611</v>
      </c>
    </row>
    <row r="32" spans="1:13" s="44" customFormat="1" ht="18.600000000000001" customHeight="1" x14ac:dyDescent="0.5">
      <c r="A32" s="51" t="s">
        <v>106</v>
      </c>
      <c r="E32" s="58">
        <v>11</v>
      </c>
      <c r="G32" s="65">
        <v>67126009</v>
      </c>
      <c r="H32" s="4"/>
      <c r="I32" s="3">
        <v>67126009</v>
      </c>
      <c r="J32" s="4"/>
      <c r="K32" s="65">
        <v>91105847</v>
      </c>
      <c r="L32" s="11"/>
      <c r="M32" s="3">
        <v>92041130</v>
      </c>
    </row>
    <row r="33" spans="1:13" s="44" customFormat="1" ht="18.600000000000001" customHeight="1" x14ac:dyDescent="0.5">
      <c r="A33" s="51" t="s">
        <v>135</v>
      </c>
      <c r="E33" s="58">
        <v>12</v>
      </c>
      <c r="G33" s="65">
        <v>1825007640</v>
      </c>
      <c r="H33" s="4"/>
      <c r="I33" s="3">
        <v>1757244856</v>
      </c>
      <c r="J33" s="4"/>
      <c r="K33" s="65">
        <v>1003339372</v>
      </c>
      <c r="L33" s="11"/>
      <c r="M33" s="3">
        <v>1010784967</v>
      </c>
    </row>
    <row r="34" spans="1:13" s="44" customFormat="1" ht="18.600000000000001" customHeight="1" x14ac:dyDescent="0.5">
      <c r="A34" s="51" t="s">
        <v>123</v>
      </c>
      <c r="E34" s="58">
        <v>13</v>
      </c>
      <c r="G34" s="65">
        <v>277888779</v>
      </c>
      <c r="H34" s="4"/>
      <c r="I34" s="3">
        <v>284001359</v>
      </c>
      <c r="J34" s="4"/>
      <c r="K34" s="65">
        <v>208662058</v>
      </c>
      <c r="L34" s="11"/>
      <c r="M34" s="3">
        <v>212557659</v>
      </c>
    </row>
    <row r="35" spans="1:13" s="44" customFormat="1" ht="18.600000000000001" customHeight="1" x14ac:dyDescent="0.5">
      <c r="A35" s="51" t="s">
        <v>68</v>
      </c>
      <c r="E35" s="58">
        <v>12</v>
      </c>
      <c r="G35" s="65">
        <v>5423364</v>
      </c>
      <c r="H35" s="4"/>
      <c r="I35" s="3">
        <v>5566660</v>
      </c>
      <c r="J35" s="4"/>
      <c r="K35" s="65">
        <v>3680625</v>
      </c>
      <c r="L35" s="11"/>
      <c r="M35" s="3">
        <v>3763968</v>
      </c>
    </row>
    <row r="36" spans="1:13" s="44" customFormat="1" ht="18.600000000000001" customHeight="1" x14ac:dyDescent="0.5">
      <c r="A36" s="51" t="s">
        <v>97</v>
      </c>
      <c r="E36" s="58"/>
      <c r="G36" s="65">
        <v>36929365</v>
      </c>
      <c r="H36" s="4"/>
      <c r="I36" s="3">
        <v>36813677</v>
      </c>
      <c r="J36" s="4"/>
      <c r="K36" s="65">
        <v>26356645</v>
      </c>
      <c r="L36" s="11"/>
      <c r="M36" s="3">
        <v>25989711</v>
      </c>
    </row>
    <row r="37" spans="1:13" s="44" customFormat="1" ht="18.600000000000001" customHeight="1" x14ac:dyDescent="0.5">
      <c r="A37" s="51" t="s">
        <v>10</v>
      </c>
      <c r="E37" s="48"/>
      <c r="G37" s="66">
        <v>17383206</v>
      </c>
      <c r="H37" s="4"/>
      <c r="I37" s="6">
        <v>14038411</v>
      </c>
      <c r="J37" s="4"/>
      <c r="K37" s="66">
        <v>7931214</v>
      </c>
      <c r="L37" s="11"/>
      <c r="M37" s="6">
        <v>7933464</v>
      </c>
    </row>
    <row r="38" spans="1:13" s="44" customFormat="1" ht="5.0999999999999996" customHeight="1" x14ac:dyDescent="0.5">
      <c r="A38" s="47"/>
      <c r="E38" s="45"/>
      <c r="F38" s="46"/>
      <c r="G38" s="64"/>
      <c r="H38" s="17"/>
      <c r="I38" s="14"/>
      <c r="J38" s="17"/>
      <c r="K38" s="64"/>
      <c r="L38" s="1"/>
      <c r="M38" s="14"/>
    </row>
    <row r="39" spans="1:13" s="44" customFormat="1" ht="18.600000000000001" customHeight="1" x14ac:dyDescent="0.5">
      <c r="A39" s="52" t="s">
        <v>11</v>
      </c>
      <c r="E39" s="48"/>
      <c r="G39" s="66">
        <f>SUM(G28:G37)</f>
        <v>2343629267</v>
      </c>
      <c r="H39" s="4"/>
      <c r="I39" s="6">
        <f>SUM(I28:I37)</f>
        <v>2277697746</v>
      </c>
      <c r="J39" s="4"/>
      <c r="K39" s="66">
        <f>SUM(K28:K37)</f>
        <v>2755906402</v>
      </c>
      <c r="L39" s="2"/>
      <c r="M39" s="6">
        <f>SUM(M28:M37)</f>
        <v>2712377590</v>
      </c>
    </row>
    <row r="40" spans="1:13" s="44" customFormat="1" ht="5.0999999999999996" customHeight="1" x14ac:dyDescent="0.5">
      <c r="A40" s="52"/>
      <c r="E40" s="48"/>
      <c r="G40" s="65"/>
      <c r="H40" s="4"/>
      <c r="I40" s="3"/>
      <c r="J40" s="4"/>
      <c r="K40" s="65"/>
      <c r="L40" s="2"/>
      <c r="M40" s="3"/>
    </row>
    <row r="41" spans="1:13" s="44" customFormat="1" ht="18.600000000000001" customHeight="1" thickBot="1" x14ac:dyDescent="0.55000000000000004">
      <c r="A41" s="52" t="s">
        <v>12</v>
      </c>
      <c r="E41" s="48"/>
      <c r="G41" s="67">
        <f>G24+G39</f>
        <v>5307350291</v>
      </c>
      <c r="H41" s="4"/>
      <c r="I41" s="59">
        <f>I24+I39</f>
        <v>5204248748</v>
      </c>
      <c r="J41" s="4"/>
      <c r="K41" s="67">
        <f>K24+K39</f>
        <v>4734731609</v>
      </c>
      <c r="L41" s="2"/>
      <c r="M41" s="59">
        <f>M24+M39</f>
        <v>4542236234</v>
      </c>
    </row>
    <row r="42" spans="1:13" ht="15" customHeight="1" thickTop="1" x14ac:dyDescent="0.5">
      <c r="A42" s="20"/>
      <c r="G42" s="10"/>
      <c r="I42" s="10"/>
      <c r="K42" s="10"/>
      <c r="M42" s="10"/>
    </row>
    <row r="43" spans="1:13" ht="14.25" customHeight="1" x14ac:dyDescent="0.5">
      <c r="A43" s="20"/>
      <c r="E43" s="271"/>
      <c r="G43" s="10"/>
      <c r="I43" s="10"/>
      <c r="K43" s="10"/>
      <c r="M43" s="10"/>
    </row>
    <row r="44" spans="1:13" ht="14.25" customHeight="1" x14ac:dyDescent="0.5">
      <c r="A44" s="20"/>
      <c r="E44" s="283"/>
      <c r="G44" s="10"/>
      <c r="I44" s="10"/>
      <c r="K44" s="10"/>
      <c r="M44" s="10"/>
    </row>
    <row r="45" spans="1:13" ht="15" customHeight="1" x14ac:dyDescent="0.5">
      <c r="A45" s="20"/>
      <c r="E45" s="281"/>
      <c r="G45" s="10"/>
      <c r="I45" s="10"/>
      <c r="K45" s="10"/>
      <c r="M45" s="10"/>
    </row>
    <row r="46" spans="1:13" ht="15" customHeight="1" x14ac:dyDescent="0.5">
      <c r="A46" s="20"/>
      <c r="E46" s="281"/>
      <c r="G46" s="10"/>
      <c r="I46" s="10"/>
      <c r="K46" s="10"/>
      <c r="M46" s="10"/>
    </row>
    <row r="47" spans="1:13" ht="15" customHeight="1" x14ac:dyDescent="0.5">
      <c r="A47" s="20"/>
      <c r="G47" s="10"/>
      <c r="I47" s="10"/>
      <c r="K47" s="10"/>
      <c r="M47" s="10"/>
    </row>
    <row r="48" spans="1:13" ht="4.5" customHeight="1" x14ac:dyDescent="0.5">
      <c r="A48" s="20"/>
      <c r="G48" s="10"/>
      <c r="I48" s="10"/>
      <c r="K48" s="10"/>
      <c r="M48" s="10"/>
    </row>
    <row r="49" spans="1:13" ht="18.600000000000001" customHeight="1" x14ac:dyDescent="0.5">
      <c r="A49" s="286" t="s">
        <v>13</v>
      </c>
      <c r="B49" s="286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</row>
    <row r="50" spans="1:13" ht="12" customHeight="1" x14ac:dyDescent="0.5">
      <c r="A50" s="268"/>
      <c r="B50" s="268"/>
      <c r="C50" s="268"/>
      <c r="D50" s="268"/>
      <c r="F50" s="268"/>
      <c r="G50" s="268"/>
      <c r="H50" s="268"/>
      <c r="I50" s="268"/>
      <c r="J50" s="268"/>
      <c r="K50" s="268"/>
      <c r="L50" s="268"/>
      <c r="M50" s="268"/>
    </row>
    <row r="51" spans="1:13" ht="21.95" customHeight="1" x14ac:dyDescent="0.5">
      <c r="A51" s="284" t="s">
        <v>69</v>
      </c>
      <c r="B51" s="284"/>
      <c r="C51" s="284"/>
      <c r="D51" s="284"/>
      <c r="E51" s="284"/>
      <c r="F51" s="284"/>
      <c r="G51" s="284"/>
      <c r="H51" s="284"/>
      <c r="I51" s="284"/>
      <c r="J51" s="5"/>
      <c r="K51" s="6"/>
      <c r="L51" s="7"/>
      <c r="M51" s="6"/>
    </row>
    <row r="52" spans="1:13" ht="21.75" customHeight="1" x14ac:dyDescent="0.5">
      <c r="A52" s="1" t="str">
        <f>A1</f>
        <v>บริษัท อาร์ แอนด์ บี ฟู้ด ซัพพลาย จำกัด (มหาชน)</v>
      </c>
      <c r="E52" s="2"/>
    </row>
    <row r="53" spans="1:13" ht="21.75" customHeight="1" x14ac:dyDescent="0.5">
      <c r="A53" s="20" t="s">
        <v>122</v>
      </c>
    </row>
    <row r="54" spans="1:13" s="8" customFormat="1" ht="21.75" customHeight="1" x14ac:dyDescent="0.5">
      <c r="A54" s="22" t="str">
        <f>+A3</f>
        <v>ณ วันที่ 31 มีนาคม พ.ศ. 2566</v>
      </c>
      <c r="B54" s="5"/>
      <c r="C54" s="5"/>
      <c r="D54" s="5"/>
      <c r="E54" s="34"/>
      <c r="F54" s="5"/>
      <c r="G54" s="6"/>
      <c r="H54" s="7"/>
      <c r="I54" s="6"/>
      <c r="J54" s="5"/>
      <c r="K54" s="6"/>
      <c r="L54" s="7"/>
      <c r="M54" s="6"/>
    </row>
    <row r="55" spans="1:13" s="8" customFormat="1" ht="21.75" customHeight="1" x14ac:dyDescent="0.5">
      <c r="A55" s="23"/>
      <c r="E55" s="35"/>
      <c r="G55" s="10"/>
      <c r="H55" s="19"/>
      <c r="I55" s="10"/>
      <c r="K55" s="10"/>
      <c r="L55" s="19"/>
      <c r="M55" s="10"/>
    </row>
    <row r="56" spans="1:13" s="8" customFormat="1" ht="21.75" customHeight="1" x14ac:dyDescent="0.5">
      <c r="G56" s="285" t="s">
        <v>53</v>
      </c>
      <c r="H56" s="285"/>
      <c r="I56" s="285"/>
      <c r="J56" s="41"/>
      <c r="K56" s="285" t="s">
        <v>67</v>
      </c>
      <c r="L56" s="285"/>
      <c r="M56" s="285"/>
    </row>
    <row r="57" spans="1:13" s="8" customFormat="1" ht="21.75" customHeight="1" x14ac:dyDescent="0.5">
      <c r="G57" s="14" t="s">
        <v>54</v>
      </c>
      <c r="H57" s="42"/>
      <c r="I57" s="14" t="s">
        <v>129</v>
      </c>
      <c r="J57" s="41"/>
      <c r="K57" s="14" t="s">
        <v>54</v>
      </c>
      <c r="L57" s="42"/>
      <c r="M57" s="14" t="s">
        <v>129</v>
      </c>
    </row>
    <row r="58" spans="1:13" s="8" customFormat="1" ht="21.75" customHeight="1" x14ac:dyDescent="0.5">
      <c r="G58" s="14" t="s">
        <v>55</v>
      </c>
      <c r="H58" s="14"/>
      <c r="I58" s="14" t="s">
        <v>37</v>
      </c>
      <c r="J58" s="14"/>
      <c r="K58" s="14" t="s">
        <v>55</v>
      </c>
      <c r="L58" s="14"/>
      <c r="M58" s="14" t="s">
        <v>37</v>
      </c>
    </row>
    <row r="59" spans="1:13" ht="21.75" customHeight="1" x14ac:dyDescent="0.5">
      <c r="A59" s="12"/>
      <c r="E59" s="31"/>
      <c r="F59" s="13"/>
      <c r="G59" s="14" t="s">
        <v>194</v>
      </c>
      <c r="H59" s="15"/>
      <c r="I59" s="14" t="s">
        <v>161</v>
      </c>
      <c r="J59" s="13"/>
      <c r="K59" s="14" t="s">
        <v>194</v>
      </c>
      <c r="L59" s="15"/>
      <c r="M59" s="14" t="s">
        <v>161</v>
      </c>
    </row>
    <row r="60" spans="1:13" ht="21.75" customHeight="1" x14ac:dyDescent="0.5">
      <c r="A60" s="12"/>
      <c r="E60" s="32" t="s">
        <v>1</v>
      </c>
      <c r="F60" s="1"/>
      <c r="G60" s="16" t="s">
        <v>2</v>
      </c>
      <c r="H60" s="17"/>
      <c r="I60" s="16" t="s">
        <v>2</v>
      </c>
      <c r="J60" s="1"/>
      <c r="K60" s="16" t="s">
        <v>2</v>
      </c>
      <c r="L60" s="17"/>
      <c r="M60" s="16" t="s">
        <v>2</v>
      </c>
    </row>
    <row r="61" spans="1:13" ht="8.1" customHeight="1" x14ac:dyDescent="0.5">
      <c r="A61" s="12"/>
      <c r="E61" s="33"/>
      <c r="F61" s="1"/>
      <c r="G61" s="68"/>
      <c r="H61" s="17"/>
      <c r="I61" s="18"/>
      <c r="J61" s="1"/>
      <c r="K61" s="68"/>
      <c r="L61" s="17"/>
      <c r="M61" s="18"/>
    </row>
    <row r="62" spans="1:13" s="44" customFormat="1" ht="21.75" customHeight="1" x14ac:dyDescent="0.5">
      <c r="A62" s="43" t="s">
        <v>70</v>
      </c>
      <c r="E62" s="45"/>
      <c r="F62" s="46"/>
      <c r="G62" s="64"/>
      <c r="H62" s="17"/>
      <c r="I62" s="14"/>
      <c r="J62" s="1"/>
      <c r="K62" s="64"/>
      <c r="L62" s="17"/>
      <c r="M62" s="14"/>
    </row>
    <row r="63" spans="1:13" s="44" customFormat="1" ht="8.1" customHeight="1" x14ac:dyDescent="0.5">
      <c r="A63" s="43"/>
      <c r="E63" s="45"/>
      <c r="F63" s="46"/>
      <c r="G63" s="64"/>
      <c r="H63" s="17"/>
      <c r="I63" s="14"/>
      <c r="J63" s="1"/>
      <c r="K63" s="64"/>
      <c r="L63" s="17"/>
      <c r="M63" s="14"/>
    </row>
    <row r="64" spans="1:13" s="44" customFormat="1" ht="21.75" customHeight="1" x14ac:dyDescent="0.5">
      <c r="A64" s="43" t="s">
        <v>14</v>
      </c>
      <c r="E64" s="48"/>
      <c r="G64" s="65"/>
      <c r="H64" s="4"/>
      <c r="I64" s="3"/>
      <c r="J64" s="2"/>
      <c r="K64" s="65"/>
      <c r="L64" s="4"/>
      <c r="M64" s="3"/>
    </row>
    <row r="65" spans="1:13" s="44" customFormat="1" ht="8.1" customHeight="1" x14ac:dyDescent="0.5">
      <c r="A65" s="43"/>
      <c r="E65" s="48"/>
      <c r="G65" s="65"/>
      <c r="H65" s="4"/>
      <c r="I65" s="3"/>
      <c r="J65" s="2"/>
      <c r="K65" s="65"/>
      <c r="L65" s="4"/>
      <c r="M65" s="3"/>
    </row>
    <row r="66" spans="1:13" s="44" customFormat="1" ht="21.75" customHeight="1" x14ac:dyDescent="0.5">
      <c r="A66" s="51" t="s">
        <v>15</v>
      </c>
      <c r="E66" s="48">
        <v>14</v>
      </c>
      <c r="G66" s="65">
        <v>453795529</v>
      </c>
      <c r="H66" s="4"/>
      <c r="I66" s="3">
        <v>528323856</v>
      </c>
      <c r="J66" s="4"/>
      <c r="K66" s="65">
        <v>359231170</v>
      </c>
      <c r="L66" s="2"/>
      <c r="M66" s="3">
        <v>447101963</v>
      </c>
    </row>
    <row r="67" spans="1:13" s="44" customFormat="1" ht="21.75" customHeight="1" x14ac:dyDescent="0.5">
      <c r="A67" s="51" t="s">
        <v>36</v>
      </c>
      <c r="E67" s="48"/>
      <c r="G67" s="65">
        <v>66702241</v>
      </c>
      <c r="H67" s="4"/>
      <c r="I67" s="3">
        <v>40209532</v>
      </c>
      <c r="J67" s="4"/>
      <c r="K67" s="65">
        <v>28932142</v>
      </c>
      <c r="L67" s="2"/>
      <c r="M67" s="3">
        <v>10019385</v>
      </c>
    </row>
    <row r="68" spans="1:13" s="44" customFormat="1" ht="21.75" customHeight="1" x14ac:dyDescent="0.5">
      <c r="A68" s="51" t="s">
        <v>132</v>
      </c>
      <c r="E68" s="48"/>
      <c r="G68" s="65"/>
      <c r="H68" s="4"/>
      <c r="I68" s="3"/>
      <c r="J68" s="4"/>
      <c r="K68" s="65"/>
      <c r="L68" s="2"/>
      <c r="M68" s="3"/>
    </row>
    <row r="69" spans="1:13" s="44" customFormat="1" ht="21.75" customHeight="1" x14ac:dyDescent="0.5">
      <c r="A69" s="51"/>
      <c r="B69" s="44" t="s">
        <v>131</v>
      </c>
      <c r="E69" s="48"/>
      <c r="G69" s="65">
        <v>8858431</v>
      </c>
      <c r="H69" s="4"/>
      <c r="I69" s="3">
        <v>10022468</v>
      </c>
      <c r="J69" s="4"/>
      <c r="K69" s="65">
        <v>6468856</v>
      </c>
      <c r="L69" s="2"/>
      <c r="M69" s="3">
        <v>6524172</v>
      </c>
    </row>
    <row r="70" spans="1:13" s="44" customFormat="1" ht="21.75" customHeight="1" x14ac:dyDescent="0.5">
      <c r="A70" s="51" t="s">
        <v>198</v>
      </c>
      <c r="E70" s="48">
        <v>6</v>
      </c>
      <c r="G70" s="65">
        <v>0</v>
      </c>
      <c r="H70" s="4"/>
      <c r="I70" s="3">
        <v>2742313</v>
      </c>
      <c r="J70" s="4"/>
      <c r="K70" s="65">
        <v>0</v>
      </c>
      <c r="L70" s="2"/>
      <c r="M70" s="3">
        <v>2371840</v>
      </c>
    </row>
    <row r="71" spans="1:13" s="44" customFormat="1" ht="21.75" customHeight="1" x14ac:dyDescent="0.5">
      <c r="A71" s="44" t="s">
        <v>16</v>
      </c>
      <c r="E71" s="48"/>
      <c r="G71" s="66">
        <v>9804869</v>
      </c>
      <c r="H71" s="4"/>
      <c r="I71" s="6">
        <v>11258256</v>
      </c>
      <c r="J71" s="4"/>
      <c r="K71" s="66">
        <v>4885134</v>
      </c>
      <c r="L71" s="2"/>
      <c r="M71" s="6">
        <v>4752524</v>
      </c>
    </row>
    <row r="72" spans="1:13" s="44" customFormat="1" ht="8.1" customHeight="1" x14ac:dyDescent="0.5">
      <c r="A72" s="47"/>
      <c r="E72" s="45"/>
      <c r="F72" s="46"/>
      <c r="G72" s="64"/>
      <c r="H72" s="17"/>
      <c r="I72" s="14"/>
      <c r="J72" s="17"/>
      <c r="K72" s="64"/>
      <c r="L72" s="1"/>
      <c r="M72" s="14"/>
    </row>
    <row r="73" spans="1:13" s="44" customFormat="1" ht="21.75" customHeight="1" x14ac:dyDescent="0.5">
      <c r="A73" s="52" t="s">
        <v>17</v>
      </c>
      <c r="E73" s="48"/>
      <c r="G73" s="66">
        <f>SUM(G66:G71)</f>
        <v>539161070</v>
      </c>
      <c r="H73" s="4"/>
      <c r="I73" s="6">
        <f>SUM(I66:I71)</f>
        <v>592556425</v>
      </c>
      <c r="J73" s="4"/>
      <c r="K73" s="66">
        <f>SUM(K66:K71)</f>
        <v>399517302</v>
      </c>
      <c r="L73" s="2"/>
      <c r="M73" s="6">
        <f>SUM(M66:M71)</f>
        <v>470769884</v>
      </c>
    </row>
    <row r="74" spans="1:13" s="44" customFormat="1" ht="21.75" customHeight="1" x14ac:dyDescent="0.5">
      <c r="A74" s="51"/>
      <c r="E74" s="48"/>
      <c r="G74" s="65"/>
      <c r="H74" s="4"/>
      <c r="I74" s="3"/>
      <c r="J74" s="4"/>
      <c r="K74" s="65"/>
      <c r="L74" s="2"/>
      <c r="M74" s="3"/>
    </row>
    <row r="75" spans="1:13" s="44" customFormat="1" ht="21.75" customHeight="1" x14ac:dyDescent="0.5">
      <c r="A75" s="43" t="s">
        <v>18</v>
      </c>
      <c r="E75" s="48"/>
      <c r="G75" s="65"/>
      <c r="H75" s="4"/>
      <c r="I75" s="3"/>
      <c r="J75" s="4"/>
      <c r="K75" s="65"/>
      <c r="L75" s="2"/>
      <c r="M75" s="3"/>
    </row>
    <row r="76" spans="1:13" s="44" customFormat="1" ht="8.1" customHeight="1" x14ac:dyDescent="0.5">
      <c r="A76" s="53"/>
      <c r="E76" s="48"/>
      <c r="G76" s="65"/>
      <c r="H76" s="4"/>
      <c r="I76" s="3"/>
      <c r="J76" s="4"/>
      <c r="K76" s="65"/>
      <c r="L76" s="2"/>
      <c r="M76" s="3"/>
    </row>
    <row r="77" spans="1:13" s="44" customFormat="1" ht="21.75" customHeight="1" x14ac:dyDescent="0.5">
      <c r="A77" s="51" t="s">
        <v>127</v>
      </c>
      <c r="E77" s="48"/>
      <c r="G77" s="65">
        <v>156375311</v>
      </c>
      <c r="H77" s="4"/>
      <c r="I77" s="3">
        <v>156857282</v>
      </c>
      <c r="J77" s="4"/>
      <c r="K77" s="65">
        <v>147171873</v>
      </c>
      <c r="L77" s="2"/>
      <c r="M77" s="3">
        <v>147794253</v>
      </c>
    </row>
    <row r="78" spans="1:13" s="44" customFormat="1" ht="21.75" customHeight="1" x14ac:dyDescent="0.5">
      <c r="A78" s="44" t="s">
        <v>19</v>
      </c>
      <c r="E78" s="50">
        <v>15</v>
      </c>
      <c r="G78" s="66">
        <v>58987535</v>
      </c>
      <c r="H78" s="4"/>
      <c r="I78" s="6">
        <v>58319279</v>
      </c>
      <c r="J78" s="4"/>
      <c r="K78" s="66">
        <v>39427843</v>
      </c>
      <c r="L78" s="2"/>
      <c r="M78" s="6">
        <v>39529929</v>
      </c>
    </row>
    <row r="79" spans="1:13" s="44" customFormat="1" ht="8.1" customHeight="1" x14ac:dyDescent="0.5">
      <c r="A79" s="47"/>
      <c r="E79" s="45"/>
      <c r="F79" s="46"/>
      <c r="G79" s="64"/>
      <c r="H79" s="17"/>
      <c r="I79" s="14"/>
      <c r="J79" s="17"/>
      <c r="K79" s="64"/>
      <c r="L79" s="1"/>
      <c r="M79" s="14"/>
    </row>
    <row r="80" spans="1:13" s="44" customFormat="1" ht="21.75" customHeight="1" x14ac:dyDescent="0.5">
      <c r="A80" s="53" t="s">
        <v>20</v>
      </c>
      <c r="E80" s="48"/>
      <c r="G80" s="66">
        <f>SUM(G77:G78)</f>
        <v>215362846</v>
      </c>
      <c r="H80" s="4"/>
      <c r="I80" s="6">
        <f>SUM(I77:I78)</f>
        <v>215176561</v>
      </c>
      <c r="J80" s="4"/>
      <c r="K80" s="66">
        <f>SUM(K77:K78)</f>
        <v>186599716</v>
      </c>
      <c r="L80" s="2"/>
      <c r="M80" s="6">
        <f>SUM(M77:M78)</f>
        <v>187324182</v>
      </c>
    </row>
    <row r="81" spans="1:13" s="44" customFormat="1" ht="8.1" customHeight="1" x14ac:dyDescent="0.5">
      <c r="A81" s="49"/>
      <c r="E81" s="48"/>
      <c r="G81" s="65"/>
      <c r="H81" s="4"/>
      <c r="I81" s="3"/>
      <c r="J81" s="4"/>
      <c r="K81" s="65"/>
      <c r="L81" s="2"/>
      <c r="M81" s="3"/>
    </row>
    <row r="82" spans="1:13" s="44" customFormat="1" ht="21.75" customHeight="1" x14ac:dyDescent="0.5">
      <c r="A82" s="53" t="s">
        <v>21</v>
      </c>
      <c r="E82" s="48"/>
      <c r="G82" s="66">
        <f>G73+G80</f>
        <v>754523916</v>
      </c>
      <c r="H82" s="4"/>
      <c r="I82" s="6">
        <f>I73+I80</f>
        <v>807732986</v>
      </c>
      <c r="J82" s="4"/>
      <c r="K82" s="66">
        <f>K73+K80</f>
        <v>586117018</v>
      </c>
      <c r="L82" s="2"/>
      <c r="M82" s="6">
        <f>M73+M80</f>
        <v>658094066</v>
      </c>
    </row>
    <row r="83" spans="1:13" ht="21.75" customHeight="1" x14ac:dyDescent="0.5">
      <c r="A83" s="21"/>
      <c r="G83" s="10"/>
      <c r="I83" s="10"/>
      <c r="K83" s="10"/>
      <c r="M83" s="10"/>
    </row>
    <row r="84" spans="1:13" ht="21.75" customHeight="1" x14ac:dyDescent="0.5">
      <c r="A84" s="21"/>
      <c r="G84" s="10"/>
      <c r="I84" s="10"/>
      <c r="K84" s="10"/>
      <c r="M84" s="10"/>
    </row>
    <row r="85" spans="1:13" ht="21.75" customHeight="1" x14ac:dyDescent="0.5">
      <c r="A85" s="21"/>
      <c r="G85" s="10"/>
      <c r="I85" s="10"/>
      <c r="K85" s="10"/>
      <c r="M85" s="10"/>
    </row>
    <row r="86" spans="1:13" ht="21.75" customHeight="1" x14ac:dyDescent="0.5">
      <c r="A86" s="21"/>
      <c r="G86" s="10"/>
      <c r="I86" s="10"/>
      <c r="K86" s="10"/>
      <c r="M86" s="10"/>
    </row>
    <row r="87" spans="1:13" ht="21.75" customHeight="1" x14ac:dyDescent="0.5">
      <c r="A87" s="21"/>
      <c r="G87" s="10"/>
      <c r="I87" s="10"/>
      <c r="K87" s="10"/>
      <c r="M87" s="10"/>
    </row>
    <row r="88" spans="1:13" ht="21.75" customHeight="1" x14ac:dyDescent="0.5">
      <c r="A88" s="21"/>
      <c r="G88" s="10"/>
      <c r="I88" s="10"/>
      <c r="K88" s="10"/>
      <c r="M88" s="10"/>
    </row>
    <row r="89" spans="1:13" ht="21.75" customHeight="1" x14ac:dyDescent="0.5">
      <c r="A89" s="21"/>
      <c r="E89" s="281"/>
      <c r="G89" s="10"/>
      <c r="I89" s="10"/>
      <c r="K89" s="10"/>
      <c r="M89" s="10"/>
    </row>
    <row r="90" spans="1:13" ht="21.75" customHeight="1" x14ac:dyDescent="0.5">
      <c r="A90" s="21"/>
      <c r="E90" s="281"/>
      <c r="G90" s="10"/>
      <c r="I90" s="10"/>
      <c r="K90" s="10"/>
      <c r="M90" s="10"/>
    </row>
    <row r="91" spans="1:13" ht="22.5" customHeight="1" x14ac:dyDescent="0.5">
      <c r="A91" s="21"/>
      <c r="G91" s="10"/>
      <c r="I91" s="10"/>
      <c r="K91" s="10"/>
      <c r="M91" s="10"/>
    </row>
    <row r="92" spans="1:13" ht="24.75" customHeight="1" x14ac:dyDescent="0.5">
      <c r="A92" s="21"/>
      <c r="G92" s="10"/>
      <c r="I92" s="10"/>
      <c r="K92" s="10"/>
      <c r="M92" s="10"/>
    </row>
    <row r="93" spans="1:13" ht="2.25" customHeight="1" x14ac:dyDescent="0.5">
      <c r="A93" s="21"/>
      <c r="G93" s="10"/>
      <c r="I93" s="10"/>
      <c r="K93" s="10"/>
      <c r="M93" s="10"/>
    </row>
    <row r="94" spans="1:13" ht="21.95" customHeight="1" x14ac:dyDescent="0.5">
      <c r="A94" s="284" t="str">
        <f>A51</f>
        <v>หมายเหตุประกอบข้อมูลทางการเงินเป็นส่วนหนึ่งของข้อมูลทางการเงินระหว่างกาลนี้</v>
      </c>
      <c r="B94" s="284"/>
      <c r="C94" s="284"/>
      <c r="D94" s="284"/>
      <c r="E94" s="284"/>
      <c r="F94" s="284"/>
      <c r="G94" s="284"/>
      <c r="H94" s="284"/>
      <c r="I94" s="284"/>
      <c r="J94" s="5"/>
      <c r="K94" s="6"/>
      <c r="L94" s="7"/>
      <c r="M94" s="6"/>
    </row>
    <row r="95" spans="1:13" ht="19.350000000000001" customHeight="1" x14ac:dyDescent="0.5">
      <c r="A95" s="1" t="str">
        <f>A1</f>
        <v>บริษัท อาร์ แอนด์ บี ฟู้ด ซัพพลาย จำกัด (มหาชน)</v>
      </c>
      <c r="E95" s="2"/>
    </row>
    <row r="96" spans="1:13" ht="20.100000000000001" customHeight="1" x14ac:dyDescent="0.5">
      <c r="A96" s="20" t="s">
        <v>122</v>
      </c>
      <c r="G96" s="10"/>
      <c r="I96" s="10"/>
      <c r="K96" s="10"/>
      <c r="M96" s="10"/>
    </row>
    <row r="97" spans="1:13" ht="20.100000000000001" customHeight="1" x14ac:dyDescent="0.5">
      <c r="A97" s="22" t="str">
        <f>A54</f>
        <v>ณ วันที่ 31 มีนาคม พ.ศ. 2566</v>
      </c>
      <c r="B97" s="5"/>
      <c r="C97" s="5"/>
      <c r="D97" s="5"/>
      <c r="E97" s="34"/>
      <c r="F97" s="5"/>
      <c r="G97" s="6"/>
      <c r="H97" s="7"/>
      <c r="I97" s="6"/>
      <c r="J97" s="5"/>
      <c r="K97" s="6"/>
      <c r="L97" s="7"/>
      <c r="M97" s="6"/>
    </row>
    <row r="98" spans="1:13" ht="20.100000000000001" customHeight="1" x14ac:dyDescent="0.5">
      <c r="A98" s="24"/>
      <c r="B98" s="8"/>
      <c r="C98" s="8"/>
      <c r="D98" s="8"/>
      <c r="E98" s="35"/>
      <c r="F98" s="8"/>
      <c r="G98" s="10"/>
      <c r="H98" s="19"/>
      <c r="I98" s="10"/>
      <c r="J98" s="8"/>
      <c r="K98" s="10"/>
      <c r="L98" s="19"/>
      <c r="M98" s="10"/>
    </row>
    <row r="99" spans="1:13" ht="21" customHeight="1" x14ac:dyDescent="0.5">
      <c r="A99" s="24"/>
      <c r="B99" s="8"/>
      <c r="C99" s="8"/>
      <c r="D99" s="8"/>
      <c r="E99" s="8"/>
      <c r="F99" s="8"/>
      <c r="G99" s="285" t="s">
        <v>53</v>
      </c>
      <c r="H99" s="285"/>
      <c r="I99" s="285"/>
      <c r="J99" s="41"/>
      <c r="K99" s="285" t="s">
        <v>67</v>
      </c>
      <c r="L99" s="285"/>
      <c r="M99" s="285"/>
    </row>
    <row r="100" spans="1:13" s="8" customFormat="1" ht="21" customHeight="1" x14ac:dyDescent="0.5">
      <c r="G100" s="14" t="s">
        <v>54</v>
      </c>
      <c r="H100" s="42"/>
      <c r="I100" s="14" t="s">
        <v>129</v>
      </c>
      <c r="J100" s="41"/>
      <c r="K100" s="14" t="s">
        <v>54</v>
      </c>
      <c r="L100" s="42"/>
      <c r="M100" s="14" t="s">
        <v>129</v>
      </c>
    </row>
    <row r="101" spans="1:13" ht="21" customHeight="1" x14ac:dyDescent="0.5">
      <c r="A101" s="24"/>
      <c r="B101" s="8"/>
      <c r="C101" s="8"/>
      <c r="D101" s="8"/>
      <c r="E101" s="8"/>
      <c r="F101" s="8"/>
      <c r="G101" s="14" t="s">
        <v>55</v>
      </c>
      <c r="H101" s="14"/>
      <c r="I101" s="14" t="s">
        <v>37</v>
      </c>
      <c r="J101" s="14"/>
      <c r="K101" s="14" t="s">
        <v>55</v>
      </c>
      <c r="L101" s="14"/>
      <c r="M101" s="14" t="s">
        <v>37</v>
      </c>
    </row>
    <row r="102" spans="1:13" ht="21" customHeight="1" x14ac:dyDescent="0.5">
      <c r="A102" s="21"/>
      <c r="E102" s="31"/>
      <c r="F102" s="13"/>
      <c r="G102" s="14" t="s">
        <v>194</v>
      </c>
      <c r="H102" s="15"/>
      <c r="I102" s="14" t="s">
        <v>161</v>
      </c>
      <c r="J102" s="13"/>
      <c r="K102" s="14" t="s">
        <v>194</v>
      </c>
      <c r="L102" s="15"/>
      <c r="M102" s="14" t="s">
        <v>161</v>
      </c>
    </row>
    <row r="103" spans="1:13" ht="21" customHeight="1" x14ac:dyDescent="0.5">
      <c r="A103" s="21"/>
      <c r="E103" s="31"/>
      <c r="F103" s="1"/>
      <c r="G103" s="16" t="s">
        <v>2</v>
      </c>
      <c r="H103" s="17"/>
      <c r="I103" s="16" t="s">
        <v>2</v>
      </c>
      <c r="J103" s="1"/>
      <c r="K103" s="16" t="s">
        <v>2</v>
      </c>
      <c r="L103" s="17"/>
      <c r="M103" s="16" t="s">
        <v>2</v>
      </c>
    </row>
    <row r="104" spans="1:13" ht="8.1" customHeight="1" x14ac:dyDescent="0.5">
      <c r="A104" s="21"/>
      <c r="E104" s="33"/>
      <c r="F104" s="1"/>
      <c r="G104" s="68"/>
      <c r="H104" s="17"/>
      <c r="I104" s="18"/>
      <c r="J104" s="1"/>
      <c r="K104" s="68"/>
      <c r="L104" s="17"/>
      <c r="M104" s="18"/>
    </row>
    <row r="105" spans="1:13" s="44" customFormat="1" ht="21" customHeight="1" x14ac:dyDescent="0.5">
      <c r="A105" s="43" t="s">
        <v>138</v>
      </c>
      <c r="E105" s="45"/>
      <c r="F105" s="46"/>
      <c r="G105" s="64"/>
      <c r="H105" s="17"/>
      <c r="I105" s="14"/>
      <c r="J105" s="1"/>
      <c r="K105" s="64"/>
      <c r="L105" s="17"/>
      <c r="M105" s="14"/>
    </row>
    <row r="106" spans="1:13" s="44" customFormat="1" ht="8.1" customHeight="1" x14ac:dyDescent="0.5">
      <c r="A106" s="43"/>
      <c r="E106" s="45"/>
      <c r="F106" s="46"/>
      <c r="G106" s="64"/>
      <c r="H106" s="17"/>
      <c r="I106" s="14"/>
      <c r="J106" s="1"/>
      <c r="K106" s="64"/>
      <c r="L106" s="17"/>
      <c r="M106" s="14"/>
    </row>
    <row r="107" spans="1:13" s="44" customFormat="1" ht="21" customHeight="1" x14ac:dyDescent="0.5">
      <c r="A107" s="43" t="s">
        <v>71</v>
      </c>
      <c r="E107" s="48"/>
      <c r="G107" s="65"/>
      <c r="H107" s="4"/>
      <c r="I107" s="3"/>
      <c r="J107" s="2"/>
      <c r="K107" s="65"/>
      <c r="L107" s="4"/>
      <c r="M107" s="3"/>
    </row>
    <row r="108" spans="1:13" s="44" customFormat="1" ht="8.1" customHeight="1" x14ac:dyDescent="0.5">
      <c r="A108" s="53"/>
      <c r="E108" s="48"/>
      <c r="G108" s="65"/>
      <c r="H108" s="4"/>
      <c r="I108" s="3"/>
      <c r="J108" s="2"/>
      <c r="K108" s="65"/>
      <c r="L108" s="4"/>
      <c r="M108" s="3"/>
    </row>
    <row r="109" spans="1:13" s="44" customFormat="1" ht="21" customHeight="1" x14ac:dyDescent="0.5">
      <c r="A109" s="49" t="s">
        <v>22</v>
      </c>
      <c r="E109" s="48"/>
      <c r="G109" s="65"/>
      <c r="H109" s="4"/>
      <c r="I109" s="3"/>
      <c r="J109" s="2"/>
      <c r="K109" s="65"/>
      <c r="L109" s="4"/>
      <c r="M109" s="3"/>
    </row>
    <row r="110" spans="1:13" s="44" customFormat="1" ht="21" customHeight="1" x14ac:dyDescent="0.5">
      <c r="A110" s="49"/>
      <c r="B110" s="49" t="s">
        <v>23</v>
      </c>
      <c r="E110" s="48"/>
      <c r="G110" s="65"/>
      <c r="H110" s="4"/>
      <c r="I110" s="3"/>
      <c r="J110" s="2"/>
      <c r="K110" s="65"/>
      <c r="L110" s="4"/>
      <c r="M110" s="3"/>
    </row>
    <row r="111" spans="1:13" s="44" customFormat="1" ht="21" customHeight="1" x14ac:dyDescent="0.5">
      <c r="A111" s="49"/>
      <c r="B111" s="49"/>
      <c r="C111" s="44" t="s">
        <v>136</v>
      </c>
      <c r="E111" s="48"/>
      <c r="G111" s="65"/>
      <c r="H111" s="4"/>
      <c r="I111" s="3"/>
      <c r="J111" s="2"/>
      <c r="K111" s="65"/>
      <c r="L111" s="4"/>
      <c r="M111" s="3"/>
    </row>
    <row r="112" spans="1:13" s="44" customFormat="1" ht="21" customHeight="1" thickBot="1" x14ac:dyDescent="0.55000000000000004">
      <c r="A112" s="49"/>
      <c r="B112" s="49"/>
      <c r="D112" s="44" t="s">
        <v>107</v>
      </c>
      <c r="E112" s="48"/>
      <c r="G112" s="67">
        <v>2000000000</v>
      </c>
      <c r="H112" s="4"/>
      <c r="I112" s="59">
        <v>2000000000</v>
      </c>
      <c r="J112" s="4"/>
      <c r="K112" s="67">
        <v>2000000000</v>
      </c>
      <c r="L112" s="2"/>
      <c r="M112" s="59">
        <v>2000000000</v>
      </c>
    </row>
    <row r="113" spans="1:13" s="44" customFormat="1" ht="8.1" customHeight="1" thickTop="1" x14ac:dyDescent="0.5">
      <c r="B113" s="49"/>
      <c r="G113" s="65"/>
      <c r="H113" s="4"/>
      <c r="I113" s="3"/>
      <c r="J113" s="4"/>
      <c r="K113" s="65"/>
      <c r="L113" s="2"/>
      <c r="M113" s="3"/>
    </row>
    <row r="114" spans="1:13" s="44" customFormat="1" ht="21" customHeight="1" x14ac:dyDescent="0.5">
      <c r="B114" s="49" t="s">
        <v>72</v>
      </c>
      <c r="E114" s="48"/>
      <c r="G114" s="69"/>
      <c r="H114" s="62"/>
      <c r="I114" s="61"/>
      <c r="J114" s="62"/>
      <c r="K114" s="69"/>
      <c r="L114" s="2"/>
      <c r="M114" s="61"/>
    </row>
    <row r="115" spans="1:13" s="44" customFormat="1" ht="21" customHeight="1" x14ac:dyDescent="0.5">
      <c r="B115" s="49"/>
      <c r="C115" s="44" t="s">
        <v>136</v>
      </c>
      <c r="G115" s="65"/>
      <c r="H115" s="4"/>
      <c r="I115" s="3"/>
      <c r="J115" s="4"/>
      <c r="K115" s="65"/>
      <c r="L115" s="2"/>
      <c r="M115" s="3"/>
    </row>
    <row r="116" spans="1:13" s="44" customFormat="1" ht="21" customHeight="1" x14ac:dyDescent="0.5">
      <c r="B116" s="49"/>
      <c r="D116" s="44" t="s">
        <v>108</v>
      </c>
      <c r="E116" s="48"/>
      <c r="G116" s="65">
        <v>2000000000</v>
      </c>
      <c r="H116" s="4"/>
      <c r="I116" s="3">
        <v>2000000000</v>
      </c>
      <c r="J116" s="4"/>
      <c r="K116" s="65">
        <v>2000000000</v>
      </c>
      <c r="L116" s="2"/>
      <c r="M116" s="3">
        <v>2000000000</v>
      </c>
    </row>
    <row r="117" spans="1:13" s="44" customFormat="1" ht="21" customHeight="1" x14ac:dyDescent="0.5">
      <c r="A117" s="44" t="s">
        <v>87</v>
      </c>
      <c r="B117" s="49"/>
      <c r="E117" s="48"/>
      <c r="G117" s="65">
        <v>1248938736</v>
      </c>
      <c r="H117" s="4"/>
      <c r="I117" s="3">
        <v>1248938736</v>
      </c>
      <c r="J117" s="4"/>
      <c r="K117" s="65">
        <v>1248938736</v>
      </c>
      <c r="L117" s="2"/>
      <c r="M117" s="3">
        <v>1248938736</v>
      </c>
    </row>
    <row r="118" spans="1:13" s="44" customFormat="1" ht="21" customHeight="1" x14ac:dyDescent="0.5">
      <c r="A118" s="44" t="s">
        <v>142</v>
      </c>
      <c r="B118" s="49"/>
      <c r="E118" s="48"/>
      <c r="G118" s="65"/>
      <c r="H118" s="4"/>
      <c r="I118" s="3"/>
      <c r="J118" s="4"/>
      <c r="K118" s="65"/>
      <c r="L118" s="2"/>
      <c r="M118" s="3"/>
    </row>
    <row r="119" spans="1:13" s="44" customFormat="1" ht="21" customHeight="1" x14ac:dyDescent="0.5">
      <c r="B119" s="49" t="s">
        <v>143</v>
      </c>
      <c r="E119" s="48"/>
      <c r="G119" s="65">
        <v>94712575</v>
      </c>
      <c r="H119" s="4"/>
      <c r="I119" s="3">
        <v>94712575</v>
      </c>
      <c r="J119" s="4"/>
      <c r="K119" s="65">
        <v>0</v>
      </c>
      <c r="L119" s="2"/>
      <c r="M119" s="3">
        <v>0</v>
      </c>
    </row>
    <row r="120" spans="1:13" s="44" customFormat="1" ht="21" customHeight="1" x14ac:dyDescent="0.5">
      <c r="A120" s="51" t="s">
        <v>24</v>
      </c>
      <c r="E120" s="48"/>
      <c r="G120" s="65"/>
      <c r="H120" s="4"/>
      <c r="I120" s="3"/>
      <c r="J120" s="4"/>
      <c r="K120" s="65"/>
      <c r="L120" s="2"/>
      <c r="M120" s="3"/>
    </row>
    <row r="121" spans="1:13" s="44" customFormat="1" ht="21" customHeight="1" x14ac:dyDescent="0.5">
      <c r="A121" s="51"/>
      <c r="B121" s="44" t="s">
        <v>109</v>
      </c>
      <c r="E121" s="48"/>
      <c r="G121" s="65"/>
      <c r="H121" s="4"/>
      <c r="I121" s="3"/>
      <c r="J121" s="4"/>
      <c r="K121" s="65"/>
      <c r="L121" s="2"/>
      <c r="M121" s="3"/>
    </row>
    <row r="122" spans="1:13" s="44" customFormat="1" ht="21" customHeight="1" x14ac:dyDescent="0.5">
      <c r="A122" s="51"/>
      <c r="C122" s="44" t="s">
        <v>110</v>
      </c>
      <c r="E122" s="48"/>
      <c r="G122" s="65">
        <v>164250000</v>
      </c>
      <c r="H122" s="4"/>
      <c r="I122" s="3">
        <v>164250000</v>
      </c>
      <c r="J122" s="4"/>
      <c r="K122" s="65">
        <v>164250000</v>
      </c>
      <c r="L122" s="2"/>
      <c r="M122" s="3">
        <v>164250000</v>
      </c>
    </row>
    <row r="123" spans="1:13" s="44" customFormat="1" ht="21" customHeight="1" x14ac:dyDescent="0.5">
      <c r="A123" s="51"/>
      <c r="B123" s="44" t="s">
        <v>25</v>
      </c>
      <c r="E123" s="48"/>
      <c r="G123" s="65">
        <v>1040072941</v>
      </c>
      <c r="H123" s="4"/>
      <c r="I123" s="3">
        <v>893334562</v>
      </c>
      <c r="J123" s="4"/>
      <c r="K123" s="65">
        <v>735425855</v>
      </c>
      <c r="L123" s="2"/>
      <c r="M123" s="3">
        <v>470953432</v>
      </c>
    </row>
    <row r="124" spans="1:13" s="44" customFormat="1" ht="21" customHeight="1" x14ac:dyDescent="0.5">
      <c r="A124" s="51" t="s">
        <v>57</v>
      </c>
      <c r="E124" s="48"/>
      <c r="G124" s="66">
        <v>-12794298</v>
      </c>
      <c r="H124" s="4"/>
      <c r="I124" s="6">
        <v>-27917903</v>
      </c>
      <c r="J124" s="4"/>
      <c r="K124" s="66">
        <v>0</v>
      </c>
      <c r="L124" s="2"/>
      <c r="M124" s="6">
        <v>0</v>
      </c>
    </row>
    <row r="125" spans="1:13" s="44" customFormat="1" ht="8.1" customHeight="1" x14ac:dyDescent="0.5">
      <c r="A125" s="52"/>
      <c r="E125" s="48"/>
      <c r="G125" s="65"/>
      <c r="H125" s="4"/>
      <c r="I125" s="3"/>
      <c r="J125" s="4"/>
      <c r="K125" s="65"/>
      <c r="L125" s="2"/>
      <c r="M125" s="3"/>
    </row>
    <row r="126" spans="1:13" s="44" customFormat="1" ht="21" customHeight="1" x14ac:dyDescent="0.4">
      <c r="A126" s="63" t="s">
        <v>137</v>
      </c>
      <c r="E126" s="48"/>
      <c r="G126" s="65">
        <f>SUM(G116:G124)</f>
        <v>4535179954</v>
      </c>
      <c r="H126" s="4"/>
      <c r="I126" s="3">
        <f>SUM(I116:I124)</f>
        <v>4373317970</v>
      </c>
      <c r="J126" s="4"/>
      <c r="K126" s="65">
        <f>SUM(K116:K124)</f>
        <v>4148614591</v>
      </c>
      <c r="L126" s="2"/>
      <c r="M126" s="3">
        <f>SUM(M116:M124)</f>
        <v>3884142168</v>
      </c>
    </row>
    <row r="127" spans="1:13" s="44" customFormat="1" ht="21" customHeight="1" x14ac:dyDescent="0.5">
      <c r="A127" s="51"/>
      <c r="B127" s="44" t="s">
        <v>60</v>
      </c>
      <c r="E127" s="48"/>
      <c r="G127" s="66">
        <v>17646421</v>
      </c>
      <c r="H127" s="4"/>
      <c r="I127" s="6">
        <v>23197792</v>
      </c>
      <c r="J127" s="4"/>
      <c r="K127" s="66">
        <v>0</v>
      </c>
      <c r="L127" s="2"/>
      <c r="M127" s="6">
        <v>0</v>
      </c>
    </row>
    <row r="128" spans="1:13" s="44" customFormat="1" ht="8.1" customHeight="1" x14ac:dyDescent="0.5">
      <c r="A128" s="52"/>
      <c r="E128" s="48"/>
      <c r="G128" s="65"/>
      <c r="H128" s="4"/>
      <c r="I128" s="3"/>
      <c r="J128" s="4"/>
      <c r="K128" s="65"/>
      <c r="L128" s="2"/>
      <c r="M128" s="3"/>
    </row>
    <row r="129" spans="1:13" s="44" customFormat="1" ht="21" customHeight="1" x14ac:dyDescent="0.5">
      <c r="A129" s="43" t="s">
        <v>89</v>
      </c>
      <c r="E129" s="48"/>
      <c r="G129" s="66">
        <f>SUM(G126:G127)</f>
        <v>4552826375</v>
      </c>
      <c r="H129" s="4"/>
      <c r="I129" s="6">
        <f>SUM(I126:I127)</f>
        <v>4396515762</v>
      </c>
      <c r="J129" s="4"/>
      <c r="K129" s="66">
        <f>SUM(K126:K127)</f>
        <v>4148614591</v>
      </c>
      <c r="L129" s="2"/>
      <c r="M129" s="6">
        <f>SUM(M126:M127)</f>
        <v>3884142168</v>
      </c>
    </row>
    <row r="130" spans="1:13" s="44" customFormat="1" ht="8.1" customHeight="1" x14ac:dyDescent="0.5">
      <c r="B130" s="49"/>
      <c r="E130" s="48"/>
      <c r="G130" s="65"/>
      <c r="H130" s="4"/>
      <c r="I130" s="3"/>
      <c r="J130" s="4"/>
      <c r="K130" s="65"/>
      <c r="L130" s="2"/>
      <c r="M130" s="3"/>
    </row>
    <row r="131" spans="1:13" s="44" customFormat="1" ht="21" customHeight="1" thickBot="1" x14ac:dyDescent="0.55000000000000004">
      <c r="A131" s="46" t="s">
        <v>90</v>
      </c>
      <c r="E131" s="48"/>
      <c r="G131" s="67">
        <f>SUM(G82+G129)</f>
        <v>5307350291</v>
      </c>
      <c r="H131" s="4"/>
      <c r="I131" s="59">
        <f>SUM(I82+I129)</f>
        <v>5204248748</v>
      </c>
      <c r="J131" s="4"/>
      <c r="K131" s="67">
        <f>SUM(K82+K129)</f>
        <v>4734731609</v>
      </c>
      <c r="L131" s="2"/>
      <c r="M131" s="59">
        <f>SUM(M82+M129)</f>
        <v>4542236234</v>
      </c>
    </row>
    <row r="132" spans="1:13" ht="21" customHeight="1" thickTop="1" x14ac:dyDescent="0.5">
      <c r="A132" s="1"/>
      <c r="L132" s="10"/>
      <c r="M132" s="10"/>
    </row>
    <row r="133" spans="1:13" ht="21" customHeight="1" x14ac:dyDescent="0.5">
      <c r="A133" s="1"/>
      <c r="L133" s="10"/>
      <c r="M133" s="10"/>
    </row>
    <row r="134" spans="1:13" ht="21" customHeight="1" x14ac:dyDescent="0.5">
      <c r="A134" s="1"/>
      <c r="E134" s="281"/>
      <c r="L134" s="10"/>
      <c r="M134" s="10"/>
    </row>
    <row r="135" spans="1:13" ht="21" customHeight="1" x14ac:dyDescent="0.5">
      <c r="A135" s="1"/>
      <c r="E135" s="281"/>
      <c r="L135" s="10"/>
      <c r="M135" s="10"/>
    </row>
    <row r="136" spans="1:13" ht="21" customHeight="1" x14ac:dyDescent="0.5">
      <c r="A136" s="1"/>
      <c r="L136" s="10"/>
      <c r="M136" s="10"/>
    </row>
    <row r="137" spans="1:13" ht="15" customHeight="1" x14ac:dyDescent="0.5">
      <c r="A137" s="1"/>
      <c r="G137" s="10"/>
      <c r="I137" s="10"/>
      <c r="K137" s="10"/>
      <c r="M137" s="10"/>
    </row>
    <row r="138" spans="1:13" ht="21.95" customHeight="1" x14ac:dyDescent="0.5">
      <c r="A138" s="284" t="str">
        <f>A51</f>
        <v>หมายเหตุประกอบข้อมูลทางการเงินเป็นส่วนหนึ่งของข้อมูลทางการเงินระหว่างกาลนี้</v>
      </c>
      <c r="B138" s="284"/>
      <c r="C138" s="284"/>
      <c r="D138" s="284"/>
      <c r="E138" s="284"/>
      <c r="F138" s="284"/>
      <c r="G138" s="284"/>
      <c r="H138" s="284"/>
      <c r="I138" s="284"/>
      <c r="J138" s="5"/>
      <c r="K138" s="6"/>
      <c r="L138" s="7"/>
      <c r="M138" s="6"/>
    </row>
    <row r="140" spans="1:13" ht="20.100000000000001" customHeight="1" x14ac:dyDescent="0.5">
      <c r="G140" s="10"/>
      <c r="H140" s="10"/>
      <c r="I140" s="10"/>
      <c r="J140" s="10"/>
      <c r="K140" s="10"/>
    </row>
  </sheetData>
  <mergeCells count="10">
    <mergeCell ref="A138:I138"/>
    <mergeCell ref="G99:I99"/>
    <mergeCell ref="K99:M99"/>
    <mergeCell ref="G5:I5"/>
    <mergeCell ref="K5:M5"/>
    <mergeCell ref="A49:M49"/>
    <mergeCell ref="G56:I56"/>
    <mergeCell ref="K56:M56"/>
    <mergeCell ref="A51:I51"/>
    <mergeCell ref="A94:I94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51" max="13" man="1"/>
    <brk id="9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CC"/>
  </sheetPr>
  <dimension ref="A1:M89"/>
  <sheetViews>
    <sheetView zoomScale="90" zoomScaleNormal="90" zoomScaleSheetLayoutView="100" workbookViewId="0">
      <selection activeCell="P61" sqref="P61"/>
    </sheetView>
  </sheetViews>
  <sheetFormatPr defaultColWidth="10.42578125" defaultRowHeight="21" customHeight="1" x14ac:dyDescent="0.5"/>
  <cols>
    <col min="1" max="3" width="1.42578125" style="2" customWidth="1"/>
    <col min="4" max="4" width="34.85546875" style="2" customWidth="1"/>
    <col min="5" max="5" width="7.5703125" style="265" customWidth="1"/>
    <col min="6" max="6" width="0.5703125" style="2" customWidth="1"/>
    <col min="7" max="7" width="12.5703125" style="3" customWidth="1"/>
    <col min="8" max="8" width="0.5703125" style="4" customWidth="1"/>
    <col min="9" max="9" width="12.5703125" style="3" customWidth="1"/>
    <col min="10" max="10" width="0.5703125" style="2" customWidth="1"/>
    <col min="11" max="11" width="12.5703125" style="3" customWidth="1"/>
    <col min="12" max="12" width="0.5703125" style="4" customWidth="1"/>
    <col min="13" max="13" width="12.5703125" style="3" customWidth="1"/>
    <col min="14" max="16384" width="10.42578125" style="2"/>
  </cols>
  <sheetData>
    <row r="1" spans="1:13" s="8" customFormat="1" ht="21.75" customHeight="1" x14ac:dyDescent="0.5">
      <c r="A1" s="1" t="str">
        <f>'T2-4'!A1</f>
        <v>บริษัท อาร์ แอนด์ บี ฟู้ด ซัพพลาย จำกัด (มหาชน)</v>
      </c>
      <c r="E1" s="35"/>
      <c r="G1" s="10"/>
      <c r="H1" s="19"/>
      <c r="I1" s="10"/>
      <c r="K1" s="10"/>
      <c r="L1" s="19"/>
      <c r="M1" s="10"/>
    </row>
    <row r="2" spans="1:13" s="8" customFormat="1" ht="21.75" customHeight="1" x14ac:dyDescent="0.5">
      <c r="A2" s="76" t="s">
        <v>117</v>
      </c>
      <c r="E2" s="35"/>
      <c r="G2" s="10"/>
      <c r="H2" s="19"/>
      <c r="I2" s="10"/>
      <c r="K2" s="10"/>
      <c r="L2" s="19"/>
      <c r="M2" s="10"/>
    </row>
    <row r="3" spans="1:13" s="8" customFormat="1" ht="21.75" customHeight="1" x14ac:dyDescent="0.5">
      <c r="A3" s="77" t="s">
        <v>193</v>
      </c>
      <c r="B3" s="78"/>
      <c r="C3" s="78"/>
      <c r="D3" s="78"/>
      <c r="E3" s="79"/>
      <c r="F3" s="78"/>
      <c r="G3" s="80"/>
      <c r="H3" s="81"/>
      <c r="I3" s="80"/>
      <c r="J3" s="78"/>
      <c r="K3" s="80"/>
      <c r="L3" s="81"/>
      <c r="M3" s="80"/>
    </row>
    <row r="4" spans="1:13" s="8" customFormat="1" ht="20.100000000000001" customHeight="1" x14ac:dyDescent="0.5">
      <c r="A4" s="82"/>
      <c r="E4" s="35"/>
      <c r="G4" s="10"/>
      <c r="H4" s="19"/>
      <c r="I4" s="10"/>
      <c r="K4" s="10"/>
      <c r="L4" s="19"/>
      <c r="M4" s="10"/>
    </row>
    <row r="5" spans="1:13" s="84" customFormat="1" ht="20.100000000000001" customHeight="1" x14ac:dyDescent="0.5">
      <c r="A5" s="83"/>
      <c r="E5" s="85"/>
      <c r="G5" s="287" t="s">
        <v>53</v>
      </c>
      <c r="H5" s="287"/>
      <c r="I5" s="287"/>
      <c r="J5" s="86"/>
      <c r="K5" s="287" t="s">
        <v>67</v>
      </c>
      <c r="L5" s="287"/>
      <c r="M5" s="287"/>
    </row>
    <row r="6" spans="1:13" s="84" customFormat="1" ht="20.100000000000001" customHeight="1" x14ac:dyDescent="0.5">
      <c r="A6" s="83"/>
      <c r="E6" s="85"/>
      <c r="G6" s="87" t="s">
        <v>54</v>
      </c>
      <c r="H6" s="88"/>
      <c r="I6" s="124" t="s">
        <v>54</v>
      </c>
      <c r="J6" s="38"/>
      <c r="K6" s="38" t="s">
        <v>54</v>
      </c>
      <c r="L6" s="38"/>
      <c r="M6" s="38" t="s">
        <v>54</v>
      </c>
    </row>
    <row r="7" spans="1:13" s="84" customFormat="1" ht="20.100000000000001" customHeight="1" x14ac:dyDescent="0.5">
      <c r="A7" s="83"/>
      <c r="E7" s="85"/>
      <c r="G7" s="38" t="s">
        <v>55</v>
      </c>
      <c r="H7" s="89"/>
      <c r="I7" s="38" t="s">
        <v>55</v>
      </c>
      <c r="J7" s="38"/>
      <c r="K7" s="38" t="s">
        <v>55</v>
      </c>
      <c r="L7" s="38"/>
      <c r="M7" s="38" t="s">
        <v>55</v>
      </c>
    </row>
    <row r="8" spans="1:13" s="90" customFormat="1" ht="20.100000000000001" customHeight="1" x14ac:dyDescent="0.5">
      <c r="E8" s="91"/>
      <c r="F8" s="40"/>
      <c r="G8" s="38" t="s">
        <v>194</v>
      </c>
      <c r="H8" s="39"/>
      <c r="I8" s="38" t="s">
        <v>161</v>
      </c>
      <c r="J8" s="40"/>
      <c r="K8" s="38" t="s">
        <v>194</v>
      </c>
      <c r="L8" s="39"/>
      <c r="M8" s="38" t="s">
        <v>161</v>
      </c>
    </row>
    <row r="9" spans="1:13" s="90" customFormat="1" ht="20.100000000000001" customHeight="1" x14ac:dyDescent="0.5">
      <c r="E9" s="274" t="s">
        <v>1</v>
      </c>
      <c r="F9" s="40"/>
      <c r="G9" s="92" t="s">
        <v>2</v>
      </c>
      <c r="H9" s="93"/>
      <c r="I9" s="92" t="s">
        <v>2</v>
      </c>
      <c r="J9" s="40"/>
      <c r="K9" s="92" t="s">
        <v>2</v>
      </c>
      <c r="L9" s="93"/>
      <c r="M9" s="92" t="s">
        <v>2</v>
      </c>
    </row>
    <row r="10" spans="1:13" s="90" customFormat="1" ht="6" customHeight="1" x14ac:dyDescent="0.5">
      <c r="A10" s="40"/>
      <c r="E10" s="94"/>
      <c r="G10" s="95"/>
      <c r="H10" s="96"/>
      <c r="I10" s="97"/>
      <c r="K10" s="95"/>
      <c r="L10" s="96"/>
      <c r="M10" s="97"/>
    </row>
    <row r="11" spans="1:13" s="90" customFormat="1" ht="20.100000000000001" customHeight="1" x14ac:dyDescent="0.5">
      <c r="A11" s="90" t="s">
        <v>103</v>
      </c>
      <c r="E11" s="94"/>
      <c r="G11" s="98">
        <v>1055794333</v>
      </c>
      <c r="H11" s="96"/>
      <c r="I11" s="99">
        <v>984226371</v>
      </c>
      <c r="J11" s="96"/>
      <c r="K11" s="98">
        <v>764277772</v>
      </c>
      <c r="L11" s="96"/>
      <c r="M11" s="99">
        <v>727681444</v>
      </c>
    </row>
    <row r="12" spans="1:13" s="90" customFormat="1" ht="20.100000000000001" customHeight="1" x14ac:dyDescent="0.5">
      <c r="A12" s="90" t="s">
        <v>93</v>
      </c>
      <c r="E12" s="94"/>
      <c r="G12" s="101">
        <v>-674293639</v>
      </c>
      <c r="H12" s="102"/>
      <c r="I12" s="103">
        <v>-614692785</v>
      </c>
      <c r="J12" s="102"/>
      <c r="K12" s="101">
        <v>-527788170</v>
      </c>
      <c r="L12" s="102"/>
      <c r="M12" s="103">
        <v>-507961423</v>
      </c>
    </row>
    <row r="13" spans="1:13" s="90" customFormat="1" ht="6" customHeight="1" x14ac:dyDescent="0.5">
      <c r="E13" s="94"/>
      <c r="G13" s="98"/>
      <c r="H13" s="96"/>
      <c r="I13" s="99"/>
      <c r="J13" s="96"/>
      <c r="K13" s="98"/>
      <c r="L13" s="96"/>
      <c r="M13" s="99"/>
    </row>
    <row r="14" spans="1:13" s="90" customFormat="1" ht="20.100000000000001" customHeight="1" x14ac:dyDescent="0.5">
      <c r="A14" s="40" t="s">
        <v>26</v>
      </c>
      <c r="E14" s="94"/>
      <c r="G14" s="98">
        <f>G11+G12</f>
        <v>381500694</v>
      </c>
      <c r="H14" s="96"/>
      <c r="I14" s="99">
        <f>I11+I12</f>
        <v>369533586</v>
      </c>
      <c r="J14" s="96"/>
      <c r="K14" s="98">
        <f>K11+K12</f>
        <v>236489602</v>
      </c>
      <c r="L14" s="96"/>
      <c r="M14" s="99">
        <f>M11+M12</f>
        <v>219720021</v>
      </c>
    </row>
    <row r="15" spans="1:13" s="90" customFormat="1" ht="20.100000000000001" customHeight="1" x14ac:dyDescent="0.5">
      <c r="A15" s="90" t="s">
        <v>165</v>
      </c>
      <c r="E15" s="94"/>
      <c r="G15" s="98">
        <v>0</v>
      </c>
      <c r="H15" s="96"/>
      <c r="I15" s="99">
        <v>0</v>
      </c>
      <c r="J15" s="96"/>
      <c r="K15" s="98">
        <v>175831149</v>
      </c>
      <c r="L15" s="96"/>
      <c r="M15" s="99">
        <v>76999386</v>
      </c>
    </row>
    <row r="16" spans="1:13" s="90" customFormat="1" ht="20.100000000000001" customHeight="1" x14ac:dyDescent="0.5">
      <c r="A16" s="90" t="s">
        <v>166</v>
      </c>
      <c r="E16" s="94"/>
      <c r="G16" s="104">
        <v>-11333262</v>
      </c>
      <c r="H16" s="102"/>
      <c r="I16" s="105">
        <v>12096450</v>
      </c>
      <c r="J16" s="102"/>
      <c r="K16" s="104">
        <v>-3471087</v>
      </c>
      <c r="L16" s="102"/>
      <c r="M16" s="105">
        <v>184183</v>
      </c>
    </row>
    <row r="17" spans="1:13" s="90" customFormat="1" ht="20.100000000000001" customHeight="1" x14ac:dyDescent="0.5">
      <c r="A17" s="90" t="s">
        <v>27</v>
      </c>
      <c r="E17" s="94"/>
      <c r="G17" s="104">
        <v>1509621</v>
      </c>
      <c r="H17" s="102"/>
      <c r="I17" s="105">
        <v>4234319</v>
      </c>
      <c r="J17" s="102"/>
      <c r="K17" s="104">
        <v>13242434</v>
      </c>
      <c r="L17" s="102"/>
      <c r="M17" s="105">
        <v>16406533</v>
      </c>
    </row>
    <row r="18" spans="1:13" s="90" customFormat="1" ht="20.100000000000001" customHeight="1" x14ac:dyDescent="0.5">
      <c r="A18" s="90" t="s">
        <v>28</v>
      </c>
      <c r="E18" s="94"/>
      <c r="G18" s="104">
        <v>-63735871</v>
      </c>
      <c r="H18" s="102"/>
      <c r="I18" s="105">
        <v>-62077917</v>
      </c>
      <c r="J18" s="102"/>
      <c r="K18" s="104">
        <v>-43320479</v>
      </c>
      <c r="L18" s="102"/>
      <c r="M18" s="105">
        <v>-47467247</v>
      </c>
    </row>
    <row r="19" spans="1:13" s="90" customFormat="1" ht="20.100000000000001" customHeight="1" x14ac:dyDescent="0.5">
      <c r="A19" s="90" t="s">
        <v>29</v>
      </c>
      <c r="E19" s="94"/>
      <c r="G19" s="104">
        <v>-130089574</v>
      </c>
      <c r="H19" s="102"/>
      <c r="I19" s="105">
        <v>-122280452</v>
      </c>
      <c r="J19" s="102"/>
      <c r="K19" s="104">
        <v>-92294348</v>
      </c>
      <c r="L19" s="102"/>
      <c r="M19" s="105">
        <v>-81540166</v>
      </c>
    </row>
    <row r="20" spans="1:13" s="90" customFormat="1" ht="20.100000000000001" customHeight="1" x14ac:dyDescent="0.5">
      <c r="A20" s="90" t="s">
        <v>185</v>
      </c>
      <c r="E20" s="94"/>
      <c r="G20" s="104">
        <v>-464683</v>
      </c>
      <c r="H20" s="102"/>
      <c r="I20" s="105">
        <v>1022412</v>
      </c>
      <c r="J20" s="102"/>
      <c r="K20" s="104">
        <v>-429616</v>
      </c>
      <c r="L20" s="102"/>
      <c r="M20" s="105">
        <v>1094745</v>
      </c>
    </row>
    <row r="21" spans="1:13" s="90" customFormat="1" ht="20.100000000000001" customHeight="1" x14ac:dyDescent="0.5">
      <c r="A21" s="90" t="s">
        <v>30</v>
      </c>
      <c r="E21" s="94"/>
      <c r="G21" s="272">
        <v>-2337354</v>
      </c>
      <c r="H21" s="102"/>
      <c r="I21" s="273">
        <v>-2295131</v>
      </c>
      <c r="J21" s="102"/>
      <c r="K21" s="272">
        <v>-2157174</v>
      </c>
      <c r="L21" s="102"/>
      <c r="M21" s="273">
        <v>-2161031</v>
      </c>
    </row>
    <row r="22" spans="1:13" s="90" customFormat="1" ht="20.100000000000001" customHeight="1" x14ac:dyDescent="0.5">
      <c r="A22" s="90" t="s">
        <v>199</v>
      </c>
      <c r="E22" s="94"/>
      <c r="G22" s="106">
        <v>964130</v>
      </c>
      <c r="H22" s="96"/>
      <c r="I22" s="107">
        <v>0</v>
      </c>
      <c r="J22" s="96"/>
      <c r="K22" s="106">
        <v>0</v>
      </c>
      <c r="L22" s="96"/>
      <c r="M22" s="107">
        <v>0</v>
      </c>
    </row>
    <row r="23" spans="1:13" s="90" customFormat="1" ht="6" customHeight="1" x14ac:dyDescent="0.5">
      <c r="A23" s="108"/>
      <c r="E23" s="94"/>
      <c r="G23" s="98"/>
      <c r="H23" s="96"/>
      <c r="I23" s="99"/>
      <c r="J23" s="96"/>
      <c r="K23" s="98"/>
      <c r="L23" s="96"/>
      <c r="M23" s="99"/>
    </row>
    <row r="24" spans="1:13" s="90" customFormat="1" ht="20.100000000000001" customHeight="1" x14ac:dyDescent="0.5">
      <c r="A24" s="40" t="s">
        <v>73</v>
      </c>
      <c r="E24" s="94"/>
      <c r="G24" s="95">
        <f>SUM(G14:G22)</f>
        <v>176013701</v>
      </c>
      <c r="H24" s="96"/>
      <c r="I24" s="97">
        <f>SUM(I14:I22)</f>
        <v>200233267</v>
      </c>
      <c r="J24" s="96"/>
      <c r="K24" s="95">
        <f>SUM(K14:K22)</f>
        <v>283890481</v>
      </c>
      <c r="L24" s="96"/>
      <c r="M24" s="97">
        <f>SUM(M14:M22)</f>
        <v>183236424</v>
      </c>
    </row>
    <row r="25" spans="1:13" s="90" customFormat="1" ht="20.100000000000001" customHeight="1" x14ac:dyDescent="0.5">
      <c r="A25" s="90" t="s">
        <v>31</v>
      </c>
      <c r="E25" s="85">
        <v>16</v>
      </c>
      <c r="G25" s="109">
        <v>-28983175</v>
      </c>
      <c r="H25" s="102"/>
      <c r="I25" s="110">
        <v>-34516067</v>
      </c>
      <c r="J25" s="102"/>
      <c r="K25" s="109">
        <v>-19418058</v>
      </c>
      <c r="L25" s="102"/>
      <c r="M25" s="110">
        <v>-18833451</v>
      </c>
    </row>
    <row r="26" spans="1:13" s="90" customFormat="1" ht="6" customHeight="1" x14ac:dyDescent="0.5">
      <c r="A26" s="40"/>
      <c r="E26" s="94"/>
      <c r="G26" s="98"/>
      <c r="H26" s="96"/>
      <c r="I26" s="99"/>
      <c r="J26" s="96"/>
      <c r="K26" s="98"/>
      <c r="L26" s="96"/>
      <c r="M26" s="99"/>
    </row>
    <row r="27" spans="1:13" s="90" customFormat="1" ht="17.45" customHeight="1" thickBot="1" x14ac:dyDescent="0.55000000000000004">
      <c r="A27" s="40" t="s">
        <v>96</v>
      </c>
      <c r="E27" s="94"/>
      <c r="G27" s="279">
        <f>SUM(G24:G25)</f>
        <v>147030526</v>
      </c>
      <c r="H27" s="102"/>
      <c r="I27" s="280">
        <f>SUM(I24:I25)</f>
        <v>165717200</v>
      </c>
      <c r="J27" s="102"/>
      <c r="K27" s="279">
        <f>SUM(K24:K25)</f>
        <v>264472423</v>
      </c>
      <c r="L27" s="84"/>
      <c r="M27" s="280">
        <f>SUM(M24:M25)</f>
        <v>164402973</v>
      </c>
    </row>
    <row r="28" spans="1:13" s="90" customFormat="1" ht="17.45" customHeight="1" thickTop="1" x14ac:dyDescent="0.5">
      <c r="A28" s="40"/>
      <c r="E28" s="94"/>
      <c r="G28" s="95"/>
      <c r="H28" s="102"/>
      <c r="I28" s="97"/>
      <c r="J28" s="102"/>
      <c r="K28" s="95"/>
      <c r="L28" s="84"/>
      <c r="M28" s="97"/>
    </row>
    <row r="29" spans="1:13" s="90" customFormat="1" ht="20.100000000000001" customHeight="1" x14ac:dyDescent="0.5">
      <c r="A29" s="40" t="s">
        <v>145</v>
      </c>
      <c r="E29" s="94"/>
      <c r="G29" s="111"/>
      <c r="H29" s="112"/>
      <c r="I29" s="112"/>
      <c r="J29" s="112"/>
      <c r="K29" s="111"/>
      <c r="L29" s="112"/>
      <c r="M29" s="112"/>
    </row>
    <row r="30" spans="1:13" s="90" customFormat="1" ht="20.100000000000001" customHeight="1" x14ac:dyDescent="0.5">
      <c r="A30" s="113" t="s">
        <v>144</v>
      </c>
      <c r="E30" s="94"/>
      <c r="G30" s="114"/>
      <c r="H30" s="100"/>
      <c r="J30" s="100"/>
      <c r="K30" s="114"/>
      <c r="L30" s="100"/>
    </row>
    <row r="31" spans="1:13" s="90" customFormat="1" ht="20.100000000000001" customHeight="1" x14ac:dyDescent="0.5">
      <c r="A31" s="113"/>
      <c r="B31" s="113" t="s">
        <v>157</v>
      </c>
      <c r="E31" s="94"/>
      <c r="G31" s="114"/>
      <c r="H31" s="100"/>
      <c r="J31" s="100"/>
      <c r="K31" s="114"/>
      <c r="L31" s="100"/>
    </row>
    <row r="32" spans="1:13" s="90" customFormat="1" ht="20.100000000000001" customHeight="1" x14ac:dyDescent="0.5">
      <c r="A32" s="113"/>
      <c r="B32" s="90" t="s">
        <v>206</v>
      </c>
      <c r="C32" s="113"/>
      <c r="E32" s="94"/>
      <c r="G32" s="101">
        <v>13690938</v>
      </c>
      <c r="H32" s="105"/>
      <c r="I32" s="103">
        <v>-16280407</v>
      </c>
      <c r="J32" s="105"/>
      <c r="K32" s="101">
        <v>0</v>
      </c>
      <c r="L32" s="105"/>
      <c r="M32" s="103">
        <v>0</v>
      </c>
    </row>
    <row r="33" spans="1:13" s="90" customFormat="1" ht="20.100000000000001" customHeight="1" x14ac:dyDescent="0.5">
      <c r="A33" s="90" t="s">
        <v>75</v>
      </c>
      <c r="E33" s="94"/>
      <c r="G33" s="114"/>
      <c r="H33" s="105"/>
      <c r="J33" s="105"/>
      <c r="K33" s="114"/>
      <c r="L33" s="105"/>
    </row>
    <row r="34" spans="1:13" s="90" customFormat="1" ht="20.100000000000001" customHeight="1" x14ac:dyDescent="0.5">
      <c r="A34" s="113"/>
      <c r="B34" s="90" t="s">
        <v>76</v>
      </c>
      <c r="E34" s="94"/>
      <c r="G34" s="115">
        <f>SUM(G32:G32)</f>
        <v>13690938</v>
      </c>
      <c r="H34" s="105"/>
      <c r="I34" s="116">
        <f>SUM(I32:I32)</f>
        <v>-16280407</v>
      </c>
      <c r="J34" s="105"/>
      <c r="K34" s="115">
        <f>SUM(K32:K32)</f>
        <v>0</v>
      </c>
      <c r="L34" s="105"/>
      <c r="M34" s="116">
        <f>SUM(M32:M32)</f>
        <v>0</v>
      </c>
    </row>
    <row r="35" spans="1:13" s="90" customFormat="1" ht="6" customHeight="1" x14ac:dyDescent="0.5">
      <c r="E35" s="94"/>
      <c r="G35" s="95"/>
      <c r="H35" s="105"/>
      <c r="I35" s="97"/>
      <c r="J35" s="105"/>
      <c r="K35" s="95"/>
      <c r="L35" s="105"/>
      <c r="M35" s="97"/>
    </row>
    <row r="36" spans="1:13" s="90" customFormat="1" ht="20.100000000000001" customHeight="1" x14ac:dyDescent="0.5">
      <c r="A36" s="40" t="s">
        <v>200</v>
      </c>
      <c r="B36" s="40"/>
      <c r="C36" s="40"/>
      <c r="D36" s="40"/>
      <c r="E36" s="94"/>
      <c r="G36" s="115">
        <f>G34</f>
        <v>13690938</v>
      </c>
      <c r="H36" s="105"/>
      <c r="I36" s="116">
        <f>I34</f>
        <v>-16280407</v>
      </c>
      <c r="J36" s="105"/>
      <c r="K36" s="115">
        <f>K34</f>
        <v>0</v>
      </c>
      <c r="L36" s="105"/>
      <c r="M36" s="116">
        <f>M34</f>
        <v>0</v>
      </c>
    </row>
    <row r="37" spans="1:13" s="90" customFormat="1" ht="6" customHeight="1" x14ac:dyDescent="0.5">
      <c r="A37" s="40"/>
      <c r="B37" s="40"/>
      <c r="C37" s="40"/>
      <c r="D37" s="40"/>
      <c r="E37" s="94"/>
      <c r="G37" s="117"/>
      <c r="H37" s="105"/>
      <c r="I37" s="118"/>
      <c r="J37" s="105"/>
      <c r="K37" s="117"/>
      <c r="L37" s="105"/>
      <c r="M37" s="118"/>
    </row>
    <row r="38" spans="1:13" s="90" customFormat="1" ht="19.5" customHeight="1" thickBot="1" x14ac:dyDescent="0.55000000000000004">
      <c r="A38" s="40" t="s">
        <v>81</v>
      </c>
      <c r="E38" s="94"/>
      <c r="G38" s="119">
        <f>SUM(G27,G34)</f>
        <v>160721464</v>
      </c>
      <c r="H38" s="96"/>
      <c r="I38" s="120">
        <f>SUM(I27,I34)</f>
        <v>149436793</v>
      </c>
      <c r="J38" s="96"/>
      <c r="K38" s="119">
        <f>SUM(K27,K34)</f>
        <v>264472423</v>
      </c>
      <c r="L38" s="96"/>
      <c r="M38" s="120">
        <f>SUM(M27,M34)</f>
        <v>164402973</v>
      </c>
    </row>
    <row r="39" spans="1:13" s="90" customFormat="1" ht="18.75" customHeight="1" thickTop="1" x14ac:dyDescent="0.5">
      <c r="A39" s="40"/>
      <c r="E39" s="94"/>
      <c r="G39" s="97"/>
      <c r="H39" s="96"/>
      <c r="I39" s="97"/>
      <c r="J39" s="96"/>
      <c r="K39" s="97"/>
      <c r="L39" s="96"/>
      <c r="M39" s="97"/>
    </row>
    <row r="40" spans="1:13" s="90" customFormat="1" ht="19.5" customHeight="1" x14ac:dyDescent="0.5">
      <c r="A40" s="40"/>
      <c r="E40" s="94"/>
      <c r="G40" s="97"/>
      <c r="H40" s="96"/>
      <c r="I40" s="97"/>
      <c r="J40" s="96"/>
      <c r="K40" s="97"/>
      <c r="L40" s="96"/>
      <c r="M40" s="97"/>
    </row>
    <row r="41" spans="1:13" s="90" customFormat="1" ht="19.5" customHeight="1" x14ac:dyDescent="0.5">
      <c r="A41" s="40"/>
      <c r="E41" s="94"/>
      <c r="G41" s="97"/>
      <c r="H41" s="96"/>
      <c r="I41" s="97"/>
      <c r="J41" s="96"/>
      <c r="K41" s="97"/>
      <c r="L41" s="96"/>
      <c r="M41" s="97"/>
    </row>
    <row r="42" spans="1:13" s="90" customFormat="1" ht="19.5" customHeight="1" x14ac:dyDescent="0.5">
      <c r="A42" s="40"/>
      <c r="E42" s="94"/>
      <c r="G42" s="97"/>
      <c r="H42" s="96"/>
      <c r="I42" s="97"/>
      <c r="J42" s="96"/>
      <c r="K42" s="97"/>
      <c r="L42" s="96"/>
      <c r="M42" s="97"/>
    </row>
    <row r="43" spans="1:13" s="90" customFormat="1" ht="19.5" customHeight="1" x14ac:dyDescent="0.5">
      <c r="A43" s="40"/>
      <c r="E43" s="94"/>
      <c r="G43" s="97"/>
      <c r="H43" s="96"/>
      <c r="I43" s="97"/>
      <c r="J43" s="96"/>
      <c r="K43" s="97"/>
      <c r="L43" s="96"/>
      <c r="M43" s="97"/>
    </row>
    <row r="44" spans="1:13" s="90" customFormat="1" ht="19.5" customHeight="1" x14ac:dyDescent="0.5">
      <c r="A44" s="40"/>
      <c r="E44" s="94"/>
      <c r="G44" s="97"/>
      <c r="H44" s="96"/>
      <c r="I44" s="97"/>
      <c r="J44" s="96"/>
      <c r="K44" s="97"/>
      <c r="L44" s="96"/>
      <c r="M44" s="97"/>
    </row>
    <row r="45" spans="1:13" s="90" customFormat="1" ht="9" customHeight="1" x14ac:dyDescent="0.5">
      <c r="A45" s="40"/>
      <c r="E45" s="94"/>
      <c r="G45" s="97"/>
      <c r="H45" s="96"/>
      <c r="I45" s="97"/>
      <c r="J45" s="96"/>
      <c r="K45" s="97"/>
      <c r="L45" s="96"/>
      <c r="M45" s="97"/>
    </row>
    <row r="46" spans="1:13" ht="22.35" customHeight="1" x14ac:dyDescent="0.5">
      <c r="A46" s="5" t="str">
        <f>'T2-4'!A138</f>
        <v>หมายเหตุประกอบข้อมูลทางการเงินเป็นส่วนหนึ่งของข้อมูลทางการเงินระหว่างกาลนี้</v>
      </c>
      <c r="B46" s="5"/>
      <c r="C46" s="5"/>
      <c r="D46" s="5"/>
      <c r="E46" s="34"/>
      <c r="F46" s="5"/>
      <c r="G46" s="6"/>
      <c r="H46" s="121"/>
      <c r="I46" s="6"/>
      <c r="J46" s="121"/>
      <c r="K46" s="6"/>
      <c r="L46" s="5"/>
      <c r="M46" s="6"/>
    </row>
    <row r="47" spans="1:13" ht="21" customHeight="1" x14ac:dyDescent="0.5">
      <c r="A47" s="1" t="str">
        <f>A1</f>
        <v>บริษัท อาร์ แอนด์ บี ฟู้ด ซัพพลาย จำกัด (มหาชน)</v>
      </c>
      <c r="B47" s="8"/>
      <c r="C47" s="8"/>
      <c r="D47" s="8"/>
      <c r="E47" s="35"/>
      <c r="F47" s="8"/>
      <c r="G47" s="10"/>
      <c r="H47" s="19"/>
      <c r="I47" s="10"/>
      <c r="J47" s="8"/>
      <c r="K47" s="10"/>
      <c r="L47" s="19"/>
      <c r="M47" s="10"/>
    </row>
    <row r="48" spans="1:13" ht="21" customHeight="1" x14ac:dyDescent="0.5">
      <c r="A48" s="76" t="s">
        <v>179</v>
      </c>
      <c r="B48" s="8"/>
      <c r="C48" s="8"/>
      <c r="D48" s="8"/>
      <c r="E48" s="35"/>
      <c r="F48" s="8"/>
      <c r="G48" s="10"/>
      <c r="H48" s="19"/>
      <c r="I48" s="10"/>
      <c r="J48" s="8"/>
      <c r="K48" s="10"/>
      <c r="L48" s="19"/>
      <c r="M48" s="10"/>
    </row>
    <row r="49" spans="1:13" ht="21" customHeight="1" x14ac:dyDescent="0.5">
      <c r="A49" s="77" t="str">
        <f>+A3</f>
        <v>สำหรับงวดสามเดือนสิ้นสุดวันที่ 31 มีนาคม พ.ศ. 2566</v>
      </c>
      <c r="B49" s="78"/>
      <c r="C49" s="78"/>
      <c r="D49" s="78"/>
      <c r="E49" s="79"/>
      <c r="F49" s="78"/>
      <c r="G49" s="80"/>
      <c r="H49" s="81"/>
      <c r="I49" s="80"/>
      <c r="J49" s="78"/>
      <c r="K49" s="80"/>
      <c r="L49" s="81"/>
      <c r="M49" s="80"/>
    </row>
    <row r="50" spans="1:13" ht="21" customHeight="1" x14ac:dyDescent="0.5">
      <c r="A50" s="13"/>
      <c r="G50" s="10"/>
      <c r="H50" s="74"/>
      <c r="I50" s="10"/>
      <c r="J50" s="74"/>
      <c r="K50" s="10"/>
      <c r="L50" s="8"/>
      <c r="M50" s="10"/>
    </row>
    <row r="51" spans="1:13" s="90" customFormat="1" ht="20.100000000000001" customHeight="1" x14ac:dyDescent="0.5">
      <c r="A51" s="40"/>
      <c r="E51" s="85"/>
      <c r="F51" s="84"/>
      <c r="G51" s="287" t="s">
        <v>53</v>
      </c>
      <c r="H51" s="287"/>
      <c r="I51" s="287"/>
      <c r="J51" s="86"/>
      <c r="K51" s="287" t="s">
        <v>67</v>
      </c>
      <c r="L51" s="287"/>
      <c r="M51" s="287"/>
    </row>
    <row r="52" spans="1:13" s="90" customFormat="1" ht="20.100000000000001" customHeight="1" x14ac:dyDescent="0.5">
      <c r="A52" s="40"/>
      <c r="E52" s="85"/>
      <c r="F52" s="84"/>
      <c r="G52" s="87" t="s">
        <v>54</v>
      </c>
      <c r="H52" s="88"/>
      <c r="I52" s="87" t="s">
        <v>54</v>
      </c>
      <c r="J52" s="38"/>
      <c r="K52" s="38" t="s">
        <v>54</v>
      </c>
      <c r="L52" s="38"/>
      <c r="M52" s="38" t="s">
        <v>54</v>
      </c>
    </row>
    <row r="53" spans="1:13" s="90" customFormat="1" ht="20.100000000000001" customHeight="1" x14ac:dyDescent="0.5">
      <c r="A53" s="40"/>
      <c r="E53" s="85"/>
      <c r="F53" s="84"/>
      <c r="G53" s="38" t="s">
        <v>55</v>
      </c>
      <c r="H53" s="89"/>
      <c r="I53" s="38" t="s">
        <v>55</v>
      </c>
      <c r="J53" s="38"/>
      <c r="K53" s="38" t="s">
        <v>55</v>
      </c>
      <c r="L53" s="38"/>
      <c r="M53" s="38" t="s">
        <v>55</v>
      </c>
    </row>
    <row r="54" spans="1:13" s="90" customFormat="1" ht="20.100000000000001" customHeight="1" x14ac:dyDescent="0.5">
      <c r="A54" s="40"/>
      <c r="E54" s="91"/>
      <c r="F54" s="40"/>
      <c r="G54" s="38" t="s">
        <v>194</v>
      </c>
      <c r="H54" s="39"/>
      <c r="I54" s="38" t="s">
        <v>161</v>
      </c>
      <c r="J54" s="40"/>
      <c r="K54" s="38" t="s">
        <v>194</v>
      </c>
      <c r="L54" s="39"/>
      <c r="M54" s="38" t="s">
        <v>161</v>
      </c>
    </row>
    <row r="55" spans="1:13" s="90" customFormat="1" ht="20.100000000000001" customHeight="1" x14ac:dyDescent="0.5">
      <c r="E55" s="91"/>
      <c r="F55" s="40"/>
      <c r="G55" s="92" t="s">
        <v>2</v>
      </c>
      <c r="H55" s="93"/>
      <c r="I55" s="92" t="s">
        <v>2</v>
      </c>
      <c r="J55" s="40"/>
      <c r="K55" s="92" t="s">
        <v>2</v>
      </c>
      <c r="L55" s="93"/>
      <c r="M55" s="92" t="s">
        <v>2</v>
      </c>
    </row>
    <row r="56" spans="1:13" s="90" customFormat="1" ht="8.1" customHeight="1" x14ac:dyDescent="0.5">
      <c r="E56" s="122"/>
      <c r="F56" s="40"/>
      <c r="G56" s="123"/>
      <c r="H56" s="93"/>
      <c r="I56" s="124"/>
      <c r="J56" s="40"/>
      <c r="K56" s="123"/>
      <c r="L56" s="93"/>
      <c r="M56" s="124"/>
    </row>
    <row r="57" spans="1:13" s="90" customFormat="1" ht="20.100000000000001" customHeight="1" x14ac:dyDescent="0.5">
      <c r="A57" s="125" t="s">
        <v>146</v>
      </c>
      <c r="B57" s="84"/>
      <c r="C57" s="84"/>
      <c r="D57" s="84"/>
      <c r="E57" s="94"/>
      <c r="G57" s="114"/>
      <c r="H57" s="105"/>
      <c r="J57" s="105"/>
      <c r="K57" s="114"/>
      <c r="L57" s="84"/>
    </row>
    <row r="58" spans="1:13" s="90" customFormat="1" ht="20.100000000000001" customHeight="1" x14ac:dyDescent="0.5">
      <c r="B58" s="90" t="s">
        <v>77</v>
      </c>
      <c r="E58" s="94"/>
      <c r="G58" s="95">
        <f>G27-G59</f>
        <v>146738379</v>
      </c>
      <c r="H58" s="105"/>
      <c r="I58" s="97">
        <f>I27-I59</f>
        <v>162865306</v>
      </c>
      <c r="J58" s="105"/>
      <c r="K58" s="95">
        <f>K27-K59</f>
        <v>264472423</v>
      </c>
      <c r="L58" s="105"/>
      <c r="M58" s="97">
        <f>M27-M59</f>
        <v>164402973</v>
      </c>
    </row>
    <row r="59" spans="1:13" s="90" customFormat="1" ht="20.100000000000001" customHeight="1" x14ac:dyDescent="0.5">
      <c r="B59" s="90" t="s">
        <v>78</v>
      </c>
      <c r="E59" s="94"/>
      <c r="G59" s="101">
        <v>292147</v>
      </c>
      <c r="H59" s="105"/>
      <c r="I59" s="103">
        <v>2851894</v>
      </c>
      <c r="J59" s="105"/>
      <c r="K59" s="101">
        <v>0</v>
      </c>
      <c r="L59" s="105"/>
      <c r="M59" s="103">
        <v>0</v>
      </c>
    </row>
    <row r="60" spans="1:13" s="90" customFormat="1" ht="8.1" customHeight="1" x14ac:dyDescent="0.5">
      <c r="A60" s="125"/>
      <c r="B60" s="84"/>
      <c r="C60" s="84"/>
      <c r="D60" s="84"/>
      <c r="E60" s="94"/>
      <c r="G60" s="117"/>
      <c r="H60" s="105"/>
      <c r="I60" s="118"/>
      <c r="J60" s="105"/>
      <c r="K60" s="117"/>
      <c r="L60" s="105"/>
      <c r="M60" s="118"/>
    </row>
    <row r="61" spans="1:13" s="90" customFormat="1" ht="20.100000000000001" customHeight="1" thickBot="1" x14ac:dyDescent="0.55000000000000004">
      <c r="A61" s="125"/>
      <c r="B61" s="84"/>
      <c r="C61" s="84"/>
      <c r="D61" s="84"/>
      <c r="E61" s="94"/>
      <c r="G61" s="126">
        <f>SUM(G58:G59)</f>
        <v>147030526</v>
      </c>
      <c r="H61" s="105"/>
      <c r="I61" s="127">
        <f>SUM(I58:I59)</f>
        <v>165717200</v>
      </c>
      <c r="J61" s="105"/>
      <c r="K61" s="126">
        <f>SUM(K58:K59)</f>
        <v>264472423</v>
      </c>
      <c r="L61" s="105"/>
      <c r="M61" s="127">
        <f>SUM(M58:M59)</f>
        <v>164402973</v>
      </c>
    </row>
    <row r="62" spans="1:13" s="90" customFormat="1" ht="20.100000000000001" customHeight="1" thickTop="1" x14ac:dyDescent="0.5">
      <c r="A62" s="125"/>
      <c r="B62" s="84"/>
      <c r="C62" s="84"/>
      <c r="D62" s="84"/>
      <c r="E62" s="94"/>
      <c r="G62" s="117"/>
      <c r="H62" s="105"/>
      <c r="I62" s="118"/>
      <c r="J62" s="105"/>
      <c r="K62" s="117"/>
      <c r="L62" s="105"/>
      <c r="M62" s="118"/>
    </row>
    <row r="63" spans="1:13" s="90" customFormat="1" ht="20.100000000000001" customHeight="1" x14ac:dyDescent="0.5">
      <c r="A63" s="125" t="s">
        <v>147</v>
      </c>
      <c r="B63" s="84"/>
      <c r="C63" s="84"/>
      <c r="D63" s="84"/>
      <c r="E63" s="94"/>
      <c r="G63" s="117"/>
      <c r="H63" s="105"/>
      <c r="I63" s="118"/>
      <c r="J63" s="105"/>
      <c r="K63" s="117"/>
      <c r="L63" s="105"/>
      <c r="M63" s="118"/>
    </row>
    <row r="64" spans="1:13" s="90" customFormat="1" ht="20.100000000000001" customHeight="1" x14ac:dyDescent="0.5">
      <c r="B64" s="90" t="s">
        <v>77</v>
      </c>
      <c r="E64" s="94"/>
      <c r="G64" s="95">
        <f>G38-G65</f>
        <v>161861984</v>
      </c>
      <c r="H64" s="105"/>
      <c r="I64" s="97">
        <f>I38-I65</f>
        <v>147125476</v>
      </c>
      <c r="J64" s="105"/>
      <c r="K64" s="95">
        <f>K38-K65</f>
        <v>264472423</v>
      </c>
      <c r="L64" s="105"/>
      <c r="M64" s="97">
        <f>M38-M65</f>
        <v>164402973</v>
      </c>
    </row>
    <row r="65" spans="1:13" s="90" customFormat="1" ht="20.100000000000001" customHeight="1" x14ac:dyDescent="0.5">
      <c r="B65" s="90" t="s">
        <v>78</v>
      </c>
      <c r="E65" s="94"/>
      <c r="G65" s="101">
        <v>-1140520</v>
      </c>
      <c r="H65" s="105"/>
      <c r="I65" s="103">
        <v>2311317</v>
      </c>
      <c r="J65" s="105"/>
      <c r="K65" s="101">
        <v>0</v>
      </c>
      <c r="L65" s="105"/>
      <c r="M65" s="103">
        <v>0</v>
      </c>
    </row>
    <row r="66" spans="1:13" s="90" customFormat="1" ht="8.1" customHeight="1" x14ac:dyDescent="0.5">
      <c r="A66" s="125"/>
      <c r="B66" s="84"/>
      <c r="C66" s="84"/>
      <c r="D66" s="84"/>
      <c r="E66" s="94"/>
      <c r="G66" s="117"/>
      <c r="H66" s="105"/>
      <c r="I66" s="118"/>
      <c r="J66" s="105"/>
      <c r="K66" s="117"/>
      <c r="L66" s="105"/>
      <c r="M66" s="118"/>
    </row>
    <row r="67" spans="1:13" s="90" customFormat="1" ht="20.100000000000001" customHeight="1" thickBot="1" x14ac:dyDescent="0.55000000000000004">
      <c r="E67" s="94"/>
      <c r="G67" s="126">
        <f>SUM(G64:G66)</f>
        <v>160721464</v>
      </c>
      <c r="H67" s="105"/>
      <c r="I67" s="127">
        <f>SUM(I64:I66)</f>
        <v>149436793</v>
      </c>
      <c r="J67" s="105"/>
      <c r="K67" s="126">
        <f>SUM(K64:K66)</f>
        <v>264472423</v>
      </c>
      <c r="L67" s="105"/>
      <c r="M67" s="127">
        <f>SUM(M64:M66)</f>
        <v>164402973</v>
      </c>
    </row>
    <row r="68" spans="1:13" s="90" customFormat="1" ht="20.100000000000001" customHeight="1" thickTop="1" x14ac:dyDescent="0.5">
      <c r="E68" s="94"/>
      <c r="G68" s="104"/>
      <c r="H68" s="105"/>
      <c r="I68" s="105"/>
      <c r="J68" s="105"/>
      <c r="K68" s="104"/>
      <c r="L68" s="105"/>
      <c r="M68" s="105"/>
    </row>
    <row r="69" spans="1:13" s="90" customFormat="1" ht="20.100000000000001" customHeight="1" x14ac:dyDescent="0.5">
      <c r="A69" s="125"/>
      <c r="B69" s="84"/>
      <c r="C69" s="84"/>
      <c r="D69" s="84"/>
      <c r="E69" s="94"/>
      <c r="G69" s="117"/>
      <c r="H69" s="105"/>
      <c r="I69" s="118"/>
      <c r="J69" s="105"/>
      <c r="K69" s="117"/>
      <c r="L69" s="105"/>
      <c r="M69" s="118"/>
    </row>
    <row r="70" spans="1:13" s="90" customFormat="1" ht="18" x14ac:dyDescent="0.5">
      <c r="A70" s="40" t="s">
        <v>168</v>
      </c>
      <c r="E70" s="94"/>
      <c r="G70" s="275"/>
      <c r="H70" s="105"/>
      <c r="I70" s="100"/>
      <c r="J70" s="105"/>
      <c r="K70" s="275"/>
      <c r="L70" s="84"/>
      <c r="M70" s="100"/>
    </row>
    <row r="71" spans="1:13" s="90" customFormat="1" ht="21" customHeight="1" x14ac:dyDescent="0.5">
      <c r="A71" s="40"/>
      <c r="B71" s="40" t="s">
        <v>169</v>
      </c>
      <c r="E71" s="85"/>
      <c r="F71" s="84"/>
      <c r="G71" s="275"/>
      <c r="H71" s="105"/>
      <c r="I71" s="100"/>
      <c r="J71" s="105"/>
      <c r="K71" s="275"/>
      <c r="L71" s="84"/>
      <c r="M71" s="100"/>
    </row>
    <row r="72" spans="1:13" s="90" customFormat="1" ht="21" customHeight="1" thickBot="1" x14ac:dyDescent="0.55000000000000004">
      <c r="A72" s="90" t="s">
        <v>170</v>
      </c>
      <c r="E72" s="85"/>
      <c r="F72" s="84"/>
      <c r="G72" s="276">
        <f>G58/2000000000</f>
        <v>7.3369189500000001E-2</v>
      </c>
      <c r="H72" s="277"/>
      <c r="I72" s="278">
        <f>I58/2000000000</f>
        <v>8.1432652999999994E-2</v>
      </c>
      <c r="J72" s="277"/>
      <c r="K72" s="276">
        <f>K58/2000000000</f>
        <v>0.13223621150000001</v>
      </c>
      <c r="L72" s="277"/>
      <c r="M72" s="278">
        <f>M58/2000000000</f>
        <v>8.2201486500000004E-2</v>
      </c>
    </row>
    <row r="73" spans="1:13" s="90" customFormat="1" ht="20.100000000000001" customHeight="1" thickTop="1" x14ac:dyDescent="0.5">
      <c r="A73" s="84"/>
      <c r="B73" s="84"/>
      <c r="C73" s="84"/>
      <c r="D73" s="84"/>
      <c r="E73" s="84"/>
      <c r="F73" s="84"/>
      <c r="G73" s="128"/>
      <c r="H73" s="129"/>
      <c r="I73" s="128"/>
      <c r="J73" s="129"/>
      <c r="K73" s="128"/>
      <c r="L73" s="129"/>
      <c r="M73" s="128"/>
    </row>
    <row r="74" spans="1:13" s="90" customFormat="1" ht="20.100000000000001" customHeight="1" x14ac:dyDescent="0.5">
      <c r="A74" s="84"/>
      <c r="B74" s="84"/>
      <c r="C74" s="84"/>
      <c r="D74" s="84"/>
      <c r="E74" s="84"/>
      <c r="F74" s="84"/>
      <c r="G74" s="128"/>
      <c r="H74" s="129"/>
      <c r="I74" s="128"/>
      <c r="J74" s="129"/>
      <c r="K74" s="128"/>
      <c r="L74" s="129"/>
      <c r="M74" s="128"/>
    </row>
    <row r="75" spans="1:13" s="90" customFormat="1" ht="20.100000000000001" customHeight="1" x14ac:dyDescent="0.5">
      <c r="A75" s="84"/>
      <c r="B75" s="84"/>
      <c r="C75" s="84"/>
      <c r="D75" s="84"/>
      <c r="E75" s="84"/>
      <c r="F75" s="84"/>
      <c r="G75" s="128"/>
      <c r="H75" s="129"/>
      <c r="I75" s="128"/>
      <c r="J75" s="129"/>
      <c r="K75" s="128"/>
      <c r="L75" s="129"/>
      <c r="M75" s="128"/>
    </row>
    <row r="76" spans="1:13" s="90" customFormat="1" ht="20.100000000000001" customHeight="1" x14ac:dyDescent="0.5">
      <c r="A76" s="84"/>
      <c r="B76" s="84"/>
      <c r="C76" s="84"/>
      <c r="D76" s="84"/>
      <c r="E76" s="84"/>
      <c r="F76" s="84"/>
      <c r="G76" s="128"/>
      <c r="H76" s="129"/>
      <c r="I76" s="128"/>
      <c r="J76" s="129"/>
      <c r="K76" s="128"/>
      <c r="L76" s="129"/>
      <c r="M76" s="128"/>
    </row>
    <row r="77" spans="1:13" s="90" customFormat="1" ht="20.100000000000001" customHeight="1" x14ac:dyDescent="0.5">
      <c r="A77" s="84"/>
      <c r="B77" s="84"/>
      <c r="C77" s="84"/>
      <c r="D77" s="84"/>
      <c r="E77" s="84"/>
      <c r="F77" s="84"/>
      <c r="G77" s="128"/>
      <c r="H77" s="129"/>
      <c r="I77" s="128"/>
      <c r="J77" s="129"/>
      <c r="K77" s="128"/>
      <c r="L77" s="129"/>
      <c r="M77" s="128"/>
    </row>
    <row r="78" spans="1:13" s="90" customFormat="1" ht="20.100000000000001" customHeight="1" x14ac:dyDescent="0.5">
      <c r="A78" s="84"/>
      <c r="B78" s="84"/>
      <c r="C78" s="84"/>
      <c r="D78" s="84"/>
      <c r="E78" s="84"/>
      <c r="F78" s="84"/>
      <c r="G78" s="128"/>
      <c r="H78" s="129"/>
      <c r="I78" s="128"/>
      <c r="J78" s="129"/>
      <c r="K78" s="128"/>
      <c r="L78" s="129"/>
      <c r="M78" s="128"/>
    </row>
    <row r="79" spans="1:13" s="90" customFormat="1" ht="20.100000000000001" customHeight="1" x14ac:dyDescent="0.5">
      <c r="A79" s="84"/>
      <c r="B79" s="84"/>
      <c r="C79" s="84"/>
      <c r="D79" s="84"/>
      <c r="E79" s="84"/>
      <c r="F79" s="84"/>
      <c r="G79" s="128"/>
      <c r="H79" s="129"/>
      <c r="I79" s="128"/>
      <c r="J79" s="129"/>
      <c r="K79" s="128"/>
      <c r="L79" s="129"/>
      <c r="M79" s="128"/>
    </row>
    <row r="80" spans="1:13" s="90" customFormat="1" ht="20.100000000000001" customHeight="1" x14ac:dyDescent="0.5">
      <c r="A80" s="84"/>
      <c r="B80" s="84"/>
      <c r="C80" s="84"/>
      <c r="D80" s="84"/>
      <c r="E80" s="84"/>
      <c r="F80" s="84"/>
      <c r="G80" s="128"/>
      <c r="H80" s="129"/>
      <c r="I80" s="128"/>
      <c r="J80" s="129"/>
      <c r="K80" s="128"/>
      <c r="L80" s="129"/>
      <c r="M80" s="128"/>
    </row>
    <row r="81" spans="1:13" s="90" customFormat="1" ht="20.100000000000001" customHeight="1" x14ac:dyDescent="0.5">
      <c r="A81" s="84"/>
      <c r="B81" s="84"/>
      <c r="C81" s="84"/>
      <c r="D81" s="84"/>
      <c r="E81" s="84"/>
      <c r="F81" s="84"/>
      <c r="G81" s="128"/>
      <c r="H81" s="129"/>
      <c r="I81" s="128"/>
      <c r="J81" s="129"/>
      <c r="K81" s="128"/>
      <c r="L81" s="129"/>
      <c r="M81" s="128"/>
    </row>
    <row r="82" spans="1:13" ht="20.100000000000001" customHeight="1" x14ac:dyDescent="0.5">
      <c r="A82" s="8"/>
      <c r="B82" s="8"/>
      <c r="C82" s="8"/>
      <c r="D82" s="8"/>
      <c r="E82" s="8"/>
      <c r="F82" s="8"/>
      <c r="G82" s="130"/>
      <c r="H82" s="75"/>
      <c r="I82" s="130"/>
      <c r="J82" s="75"/>
      <c r="K82" s="130"/>
      <c r="L82" s="75"/>
      <c r="M82" s="130"/>
    </row>
    <row r="83" spans="1:13" ht="20.100000000000001" customHeight="1" x14ac:dyDescent="0.5">
      <c r="A83" s="8"/>
      <c r="B83" s="8"/>
      <c r="C83" s="8"/>
      <c r="D83" s="8"/>
      <c r="E83" s="8"/>
      <c r="F83" s="8"/>
      <c r="G83" s="130"/>
      <c r="H83" s="75"/>
      <c r="I83" s="130"/>
      <c r="J83" s="75"/>
      <c r="K83" s="130"/>
      <c r="L83" s="75"/>
      <c r="M83" s="130"/>
    </row>
    <row r="84" spans="1:13" ht="20.100000000000001" customHeight="1" x14ac:dyDescent="0.5">
      <c r="A84" s="8"/>
      <c r="B84" s="8"/>
      <c r="C84" s="8"/>
      <c r="D84" s="8"/>
      <c r="E84" s="8"/>
      <c r="F84" s="8"/>
      <c r="G84" s="130"/>
      <c r="H84" s="75"/>
      <c r="I84" s="130"/>
      <c r="J84" s="75"/>
      <c r="K84" s="130"/>
      <c r="L84" s="75"/>
      <c r="M84" s="130"/>
    </row>
    <row r="85" spans="1:13" ht="20.100000000000001" customHeight="1" x14ac:dyDescent="0.5">
      <c r="A85" s="8"/>
      <c r="B85" s="8"/>
      <c r="C85" s="8"/>
      <c r="D85" s="8"/>
      <c r="E85" s="8"/>
      <c r="F85" s="8"/>
      <c r="G85" s="130"/>
      <c r="H85" s="75"/>
      <c r="I85" s="130"/>
      <c r="J85" s="75"/>
      <c r="K85" s="130"/>
      <c r="L85" s="75"/>
      <c r="M85" s="130"/>
    </row>
    <row r="86" spans="1:13" ht="20.100000000000001" customHeight="1" x14ac:dyDescent="0.5">
      <c r="A86" s="8"/>
      <c r="B86" s="8"/>
      <c r="C86" s="8"/>
      <c r="D86" s="8"/>
      <c r="E86" s="8"/>
      <c r="F86" s="8"/>
      <c r="G86" s="130"/>
      <c r="H86" s="75"/>
      <c r="I86" s="130"/>
      <c r="J86" s="75"/>
      <c r="K86" s="130"/>
      <c r="L86" s="75"/>
      <c r="M86" s="130"/>
    </row>
    <row r="87" spans="1:13" ht="19.5" customHeight="1" x14ac:dyDescent="0.5">
      <c r="A87" s="8"/>
      <c r="B87" s="8"/>
      <c r="C87" s="8"/>
      <c r="D87" s="8"/>
      <c r="E87" s="8"/>
      <c r="F87" s="8"/>
      <c r="G87" s="130"/>
      <c r="H87" s="75"/>
      <c r="I87" s="130"/>
      <c r="J87" s="75"/>
      <c r="K87" s="130"/>
      <c r="L87" s="75"/>
      <c r="M87" s="130"/>
    </row>
    <row r="88" spans="1:13" ht="12.75" customHeight="1" x14ac:dyDescent="0.5">
      <c r="A88" s="8"/>
      <c r="B88" s="8"/>
      <c r="C88" s="8"/>
      <c r="D88" s="8"/>
      <c r="E88" s="8"/>
      <c r="F88" s="8"/>
      <c r="G88" s="130"/>
      <c r="H88" s="75"/>
      <c r="I88" s="130"/>
      <c r="J88" s="75"/>
      <c r="K88" s="130"/>
      <c r="L88" s="75"/>
      <c r="M88" s="130"/>
    </row>
    <row r="89" spans="1:13" ht="21.95" customHeight="1" x14ac:dyDescent="0.5">
      <c r="A89" s="60" t="str">
        <f>+A46</f>
        <v>หมายเหตุประกอบข้อมูลทางการเงินเป็นส่วนหนึ่งของข้อมูลทางการเงินระหว่างกาลนี้</v>
      </c>
      <c r="B89" s="78"/>
      <c r="C89" s="78"/>
      <c r="D89" s="78"/>
      <c r="E89" s="79"/>
      <c r="F89" s="78"/>
      <c r="G89" s="80"/>
      <c r="H89" s="81"/>
      <c r="I89" s="80"/>
      <c r="J89" s="78"/>
      <c r="K89" s="80"/>
      <c r="L89" s="81"/>
      <c r="M89" s="80"/>
    </row>
  </sheetData>
  <mergeCells count="4">
    <mergeCell ref="G5:I5"/>
    <mergeCell ref="K5:M5"/>
    <mergeCell ref="G51:I51"/>
    <mergeCell ref="K51:M51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CCC"/>
  </sheetPr>
  <dimension ref="A1:W28"/>
  <sheetViews>
    <sheetView topLeftCell="A6" zoomScaleNormal="100" zoomScaleSheetLayoutView="80" workbookViewId="0">
      <selection activeCell="D7" sqref="D7"/>
    </sheetView>
  </sheetViews>
  <sheetFormatPr defaultColWidth="10.42578125" defaultRowHeight="21.6" customHeight="1" x14ac:dyDescent="0.5"/>
  <cols>
    <col min="1" max="3" width="1.5703125" style="2" customWidth="1"/>
    <col min="4" max="4" width="28.140625" style="2" customWidth="1"/>
    <col min="5" max="5" width="6" style="265" customWidth="1"/>
    <col min="6" max="6" width="1" style="2" customWidth="1"/>
    <col min="7" max="7" width="10.42578125" style="61" customWidth="1"/>
    <col min="8" max="8" width="0.5703125" style="2" customWidth="1"/>
    <col min="9" max="9" width="9.5703125" style="2" customWidth="1"/>
    <col min="10" max="10" width="0.5703125" style="2" customWidth="1"/>
    <col min="11" max="11" width="13.5703125" style="131" customWidth="1"/>
    <col min="12" max="12" width="0.5703125" style="131" customWidth="1"/>
    <col min="13" max="13" width="9.42578125" style="131" customWidth="1"/>
    <col min="14" max="14" width="0.5703125" style="131" customWidth="1"/>
    <col min="15" max="15" width="10" style="131" customWidth="1"/>
    <col min="16" max="16" width="0.5703125" style="131" customWidth="1"/>
    <col min="17" max="17" width="15.5703125" style="131" customWidth="1"/>
    <col min="18" max="18" width="0.5703125" style="131" customWidth="1"/>
    <col min="19" max="19" width="11.5703125" style="131" customWidth="1"/>
    <col min="20" max="20" width="0.5703125" style="131" customWidth="1"/>
    <col min="21" max="21" width="11.42578125" style="2" customWidth="1"/>
    <col min="22" max="22" width="0.5703125" style="2" customWidth="1"/>
    <col min="23" max="23" width="9.5703125" style="132" customWidth="1"/>
    <col min="24" max="16384" width="10.42578125" style="2"/>
  </cols>
  <sheetData>
    <row r="1" spans="1:23" ht="21.6" customHeight="1" x14ac:dyDescent="0.5">
      <c r="A1" s="13" t="str">
        <f>'T2-4'!A1</f>
        <v>บริษัท อาร์ แอนด์ บี ฟู้ด ซัพพลาย จำกัด (มหาชน)</v>
      </c>
      <c r="B1" s="1"/>
      <c r="C1" s="1"/>
      <c r="D1" s="1"/>
      <c r="E1" s="264"/>
      <c r="F1" s="1"/>
    </row>
    <row r="2" spans="1:23" ht="21.6" customHeight="1" x14ac:dyDescent="0.5">
      <c r="A2" s="13" t="s">
        <v>118</v>
      </c>
      <c r="B2" s="13"/>
      <c r="C2" s="13"/>
      <c r="D2" s="13"/>
      <c r="E2" s="31"/>
      <c r="F2" s="13"/>
    </row>
    <row r="3" spans="1:23" s="8" customFormat="1" ht="21.6" customHeight="1" x14ac:dyDescent="0.5">
      <c r="A3" s="133" t="str">
        <f>'T5-6'!A3</f>
        <v>สำหรับงวดสามเดือนสิ้นสุดวันที่ 31 มีนาคม พ.ศ. 2566</v>
      </c>
      <c r="B3" s="133"/>
      <c r="C3" s="133"/>
      <c r="D3" s="133"/>
      <c r="E3" s="32"/>
      <c r="F3" s="133"/>
      <c r="G3" s="121"/>
      <c r="H3" s="5"/>
      <c r="I3" s="5"/>
      <c r="J3" s="5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5"/>
      <c r="V3" s="5"/>
      <c r="W3" s="135"/>
    </row>
    <row r="4" spans="1:23" ht="15.75" customHeight="1" x14ac:dyDescent="0.5"/>
    <row r="5" spans="1:23" s="136" customFormat="1" ht="20.100000000000001" customHeight="1" x14ac:dyDescent="0.5">
      <c r="E5" s="245"/>
      <c r="G5" s="288" t="s">
        <v>98</v>
      </c>
      <c r="H5" s="288"/>
      <c r="I5" s="289"/>
      <c r="J5" s="289"/>
      <c r="K5" s="289"/>
      <c r="L5" s="289"/>
      <c r="M5" s="289"/>
      <c r="N5" s="289"/>
      <c r="O5" s="288"/>
      <c r="P5" s="288"/>
      <c r="Q5" s="288"/>
      <c r="R5" s="289"/>
      <c r="S5" s="289"/>
      <c r="T5" s="289"/>
      <c r="U5" s="289"/>
      <c r="V5" s="289"/>
      <c r="W5" s="288"/>
    </row>
    <row r="6" spans="1:23" s="136" customFormat="1" ht="20.100000000000001" customHeight="1" x14ac:dyDescent="0.5">
      <c r="E6" s="245"/>
      <c r="G6" s="290" t="s">
        <v>148</v>
      </c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137"/>
      <c r="U6" s="137"/>
      <c r="V6" s="137"/>
      <c r="W6" s="137"/>
    </row>
    <row r="7" spans="1:23" s="136" customFormat="1" ht="20.100000000000001" customHeight="1" x14ac:dyDescent="0.5">
      <c r="E7" s="245"/>
      <c r="G7" s="289" t="s">
        <v>150</v>
      </c>
      <c r="H7" s="289"/>
      <c r="I7" s="289"/>
      <c r="J7" s="138"/>
      <c r="K7" s="36"/>
      <c r="L7" s="138"/>
      <c r="M7" s="289" t="s">
        <v>85</v>
      </c>
      <c r="N7" s="289"/>
      <c r="O7" s="289"/>
      <c r="P7" s="138"/>
      <c r="Q7" s="266" t="s">
        <v>74</v>
      </c>
      <c r="R7" s="138"/>
      <c r="S7" s="37"/>
      <c r="T7" s="138"/>
      <c r="U7" s="139"/>
      <c r="V7" s="139"/>
      <c r="W7" s="139"/>
    </row>
    <row r="8" spans="1:23" s="136" customFormat="1" ht="20.100000000000001" customHeight="1" x14ac:dyDescent="0.5">
      <c r="E8" s="245"/>
      <c r="G8" s="138"/>
      <c r="H8" s="138"/>
      <c r="I8" s="138"/>
      <c r="J8" s="138"/>
      <c r="K8" s="36" t="s">
        <v>149</v>
      </c>
      <c r="L8" s="138"/>
      <c r="M8" s="36" t="s">
        <v>111</v>
      </c>
      <c r="N8" s="138"/>
      <c r="O8" s="138"/>
      <c r="P8" s="138"/>
      <c r="Q8" s="37" t="s">
        <v>99</v>
      </c>
      <c r="R8" s="138"/>
      <c r="S8" s="37" t="s">
        <v>61</v>
      </c>
      <c r="T8" s="138"/>
      <c r="U8" s="140"/>
      <c r="V8" s="139"/>
      <c r="W8" s="139"/>
    </row>
    <row r="9" spans="1:23" s="143" customFormat="1" ht="20.100000000000001" customHeight="1" x14ac:dyDescent="0.5">
      <c r="A9" s="141"/>
      <c r="B9" s="141"/>
      <c r="C9" s="141"/>
      <c r="D9" s="141"/>
      <c r="E9" s="145"/>
      <c r="F9" s="141"/>
      <c r="G9" s="37" t="s">
        <v>79</v>
      </c>
      <c r="H9" s="142"/>
      <c r="I9" s="142" t="s">
        <v>91</v>
      </c>
      <c r="J9" s="142"/>
      <c r="K9" s="37" t="s">
        <v>94</v>
      </c>
      <c r="L9" s="37"/>
      <c r="M9" s="37" t="s">
        <v>112</v>
      </c>
      <c r="N9" s="37"/>
      <c r="O9" s="37"/>
      <c r="P9" s="37"/>
      <c r="Q9" s="37" t="s">
        <v>100</v>
      </c>
      <c r="R9" s="37"/>
      <c r="S9" s="37" t="s">
        <v>62</v>
      </c>
      <c r="T9" s="37"/>
      <c r="U9" s="37" t="s">
        <v>63</v>
      </c>
      <c r="V9" s="142"/>
      <c r="W9" s="37" t="s">
        <v>65</v>
      </c>
    </row>
    <row r="10" spans="1:23" s="143" customFormat="1" ht="20.100000000000001" customHeight="1" x14ac:dyDescent="0.5">
      <c r="A10" s="141"/>
      <c r="B10" s="141"/>
      <c r="C10" s="141"/>
      <c r="D10" s="141"/>
      <c r="E10" s="145"/>
      <c r="F10" s="141"/>
      <c r="G10" s="37" t="s">
        <v>80</v>
      </c>
      <c r="H10" s="142"/>
      <c r="I10" s="142" t="s">
        <v>92</v>
      </c>
      <c r="J10" s="142"/>
      <c r="K10" s="37" t="s">
        <v>88</v>
      </c>
      <c r="L10" s="37"/>
      <c r="M10" s="37" t="s">
        <v>113</v>
      </c>
      <c r="N10" s="37"/>
      <c r="O10" s="37" t="s">
        <v>25</v>
      </c>
      <c r="P10" s="37"/>
      <c r="Q10" s="37" t="s">
        <v>101</v>
      </c>
      <c r="R10" s="37"/>
      <c r="S10" s="37" t="s">
        <v>151</v>
      </c>
      <c r="T10" s="37"/>
      <c r="U10" s="37" t="s">
        <v>64</v>
      </c>
      <c r="V10" s="142"/>
      <c r="W10" s="37" t="s">
        <v>66</v>
      </c>
    </row>
    <row r="11" spans="1:23" s="143" customFormat="1" ht="20.100000000000001" customHeight="1" x14ac:dyDescent="0.5">
      <c r="A11" s="144"/>
      <c r="B11" s="145"/>
      <c r="C11" s="145"/>
      <c r="D11" s="145"/>
      <c r="E11" s="282"/>
      <c r="F11" s="145"/>
      <c r="G11" s="146" t="s">
        <v>32</v>
      </c>
      <c r="H11" s="142"/>
      <c r="I11" s="147" t="s">
        <v>32</v>
      </c>
      <c r="J11" s="142"/>
      <c r="K11" s="146" t="s">
        <v>32</v>
      </c>
      <c r="L11" s="37"/>
      <c r="M11" s="146" t="s">
        <v>32</v>
      </c>
      <c r="N11" s="37"/>
      <c r="O11" s="146" t="s">
        <v>32</v>
      </c>
      <c r="P11" s="37"/>
      <c r="Q11" s="146" t="s">
        <v>32</v>
      </c>
      <c r="R11" s="37"/>
      <c r="S11" s="146" t="s">
        <v>32</v>
      </c>
      <c r="T11" s="37"/>
      <c r="U11" s="146" t="s">
        <v>32</v>
      </c>
      <c r="V11" s="142"/>
      <c r="W11" s="146" t="s">
        <v>32</v>
      </c>
    </row>
    <row r="12" spans="1:23" s="143" customFormat="1" ht="6" customHeight="1" x14ac:dyDescent="0.5">
      <c r="A12" s="144"/>
      <c r="B12" s="145"/>
      <c r="C12" s="145"/>
      <c r="D12" s="145"/>
      <c r="E12" s="145"/>
      <c r="F12" s="145"/>
      <c r="G12" s="148"/>
      <c r="H12" s="149"/>
      <c r="I12" s="149"/>
      <c r="J12" s="149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9"/>
      <c r="V12" s="149"/>
      <c r="W12" s="148"/>
    </row>
    <row r="13" spans="1:23" s="154" customFormat="1" ht="20.100000000000001" customHeight="1" x14ac:dyDescent="0.5">
      <c r="A13" s="150" t="s">
        <v>162</v>
      </c>
      <c r="B13" s="150"/>
      <c r="C13" s="150"/>
      <c r="D13" s="150"/>
      <c r="E13" s="151"/>
      <c r="F13" s="150"/>
      <c r="G13" s="152">
        <v>2000000000</v>
      </c>
      <c r="H13" s="152"/>
      <c r="I13" s="152">
        <v>1248938736</v>
      </c>
      <c r="J13" s="152"/>
      <c r="K13" s="152">
        <v>94712575</v>
      </c>
      <c r="L13" s="152"/>
      <c r="M13" s="152">
        <v>146750000</v>
      </c>
      <c r="N13" s="152"/>
      <c r="O13" s="152">
        <v>723517605</v>
      </c>
      <c r="P13" s="152"/>
      <c r="Q13" s="152">
        <v>10309662</v>
      </c>
      <c r="R13" s="152"/>
      <c r="S13" s="152">
        <f>SUM(G13:R13)</f>
        <v>4224228578</v>
      </c>
      <c r="T13" s="152"/>
      <c r="U13" s="152">
        <v>12325363</v>
      </c>
      <c r="V13" s="153"/>
      <c r="W13" s="152">
        <f>SUM(S13:V13)</f>
        <v>4236553941</v>
      </c>
    </row>
    <row r="14" spans="1:23" s="154" customFormat="1" ht="20.100000000000001" customHeight="1" x14ac:dyDescent="0.5">
      <c r="A14" s="154" t="s">
        <v>160</v>
      </c>
      <c r="B14" s="150"/>
      <c r="C14" s="150"/>
      <c r="D14" s="150"/>
      <c r="E14" s="151"/>
      <c r="F14" s="150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3"/>
      <c r="W14" s="152"/>
    </row>
    <row r="15" spans="1:23" s="154" customFormat="1" ht="20.100000000000001" customHeight="1" x14ac:dyDescent="0.5">
      <c r="B15" s="154" t="s">
        <v>159</v>
      </c>
      <c r="C15" s="150"/>
      <c r="D15" s="150"/>
      <c r="E15" s="143"/>
      <c r="G15" s="152">
        <v>0</v>
      </c>
      <c r="H15" s="152"/>
      <c r="I15" s="152">
        <v>0</v>
      </c>
      <c r="J15" s="152"/>
      <c r="K15" s="152">
        <v>0</v>
      </c>
      <c r="L15" s="152"/>
      <c r="M15" s="152">
        <v>0</v>
      </c>
      <c r="N15" s="152"/>
      <c r="O15" s="152">
        <v>0</v>
      </c>
      <c r="P15" s="152"/>
      <c r="Q15" s="152">
        <v>0</v>
      </c>
      <c r="R15" s="152"/>
      <c r="S15" s="152">
        <f>SUM(G15:R15)</f>
        <v>0</v>
      </c>
      <c r="T15" s="152"/>
      <c r="U15" s="152">
        <v>4900000</v>
      </c>
      <c r="V15" s="153"/>
      <c r="W15" s="152">
        <f>SUM(S15:V15)</f>
        <v>4900000</v>
      </c>
    </row>
    <row r="16" spans="1:23" s="154" customFormat="1" ht="20.100000000000001" customHeight="1" x14ac:dyDescent="0.5">
      <c r="A16" s="154" t="s">
        <v>167</v>
      </c>
      <c r="C16" s="150"/>
      <c r="D16" s="150"/>
      <c r="E16" s="151"/>
      <c r="F16" s="150"/>
      <c r="G16" s="152">
        <v>0</v>
      </c>
      <c r="H16" s="152"/>
      <c r="I16" s="152">
        <v>0</v>
      </c>
      <c r="J16" s="152"/>
      <c r="K16" s="152">
        <v>0</v>
      </c>
      <c r="L16" s="152"/>
      <c r="M16" s="152">
        <v>0</v>
      </c>
      <c r="N16" s="152"/>
      <c r="O16" s="152">
        <v>0</v>
      </c>
      <c r="P16" s="152"/>
      <c r="Q16" s="152">
        <v>0</v>
      </c>
      <c r="R16" s="152"/>
      <c r="S16" s="152">
        <f>SUM(G16:R16)</f>
        <v>0</v>
      </c>
      <c r="T16" s="152"/>
      <c r="U16" s="152">
        <v>-614</v>
      </c>
      <c r="V16" s="153"/>
      <c r="W16" s="152">
        <f>SUM(S16:V16)</f>
        <v>-614</v>
      </c>
    </row>
    <row r="17" spans="1:23" s="154" customFormat="1" ht="21.6" customHeight="1" x14ac:dyDescent="0.5">
      <c r="A17" s="154" t="s">
        <v>81</v>
      </c>
      <c r="B17" s="155"/>
      <c r="C17" s="155"/>
      <c r="D17" s="155"/>
      <c r="E17" s="156"/>
      <c r="F17" s="155"/>
      <c r="G17" s="157">
        <v>0</v>
      </c>
      <c r="H17" s="152"/>
      <c r="I17" s="157">
        <v>0</v>
      </c>
      <c r="J17" s="153"/>
      <c r="K17" s="157">
        <v>0</v>
      </c>
      <c r="L17" s="153"/>
      <c r="M17" s="157">
        <v>0</v>
      </c>
      <c r="N17" s="153"/>
      <c r="O17" s="157">
        <v>162865306</v>
      </c>
      <c r="P17" s="153"/>
      <c r="Q17" s="157">
        <v>-15739830</v>
      </c>
      <c r="R17" s="153"/>
      <c r="S17" s="157">
        <f>SUM(G17:R17)</f>
        <v>147125476</v>
      </c>
      <c r="T17" s="153"/>
      <c r="U17" s="157">
        <v>2311317</v>
      </c>
      <c r="V17" s="153"/>
      <c r="W17" s="157">
        <f>SUM(S17:V17)</f>
        <v>149436793</v>
      </c>
    </row>
    <row r="18" spans="1:23" s="154" customFormat="1" ht="6" customHeight="1" x14ac:dyDescent="0.5">
      <c r="B18" s="155"/>
      <c r="C18" s="155"/>
      <c r="D18" s="155"/>
      <c r="E18" s="156"/>
      <c r="F18" s="155"/>
      <c r="G18" s="158"/>
      <c r="H18" s="159"/>
      <c r="I18" s="158"/>
      <c r="J18" s="159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8"/>
      <c r="V18" s="159"/>
      <c r="W18" s="158"/>
    </row>
    <row r="19" spans="1:23" s="154" customFormat="1" ht="20.100000000000001" customHeight="1" thickBot="1" x14ac:dyDescent="0.55000000000000004">
      <c r="A19" s="150" t="s">
        <v>163</v>
      </c>
      <c r="B19" s="141"/>
      <c r="C19" s="141"/>
      <c r="D19" s="141"/>
      <c r="E19" s="145"/>
      <c r="F19" s="141"/>
      <c r="G19" s="160">
        <f>SUM(G13:G18)</f>
        <v>2000000000</v>
      </c>
      <c r="H19" s="159"/>
      <c r="I19" s="160">
        <f>SUM(I13:I18)</f>
        <v>1248938736</v>
      </c>
      <c r="J19" s="159"/>
      <c r="K19" s="160">
        <f>SUM(K13:K18)</f>
        <v>94712575</v>
      </c>
      <c r="L19" s="158"/>
      <c r="M19" s="160">
        <f>SUM(M13:M18)</f>
        <v>146750000</v>
      </c>
      <c r="N19" s="158"/>
      <c r="O19" s="160">
        <f>SUM(O13:O18)</f>
        <v>886382911</v>
      </c>
      <c r="P19" s="158"/>
      <c r="Q19" s="160">
        <f>SUM(Q13:Q18)</f>
        <v>-5430168</v>
      </c>
      <c r="R19" s="158"/>
      <c r="S19" s="160">
        <f>SUM(S13:S18)</f>
        <v>4371354054</v>
      </c>
      <c r="T19" s="158"/>
      <c r="U19" s="160">
        <f>SUM(U13:U18)</f>
        <v>19536066</v>
      </c>
      <c r="V19" s="159"/>
      <c r="W19" s="160">
        <f>SUM(S19:V19)</f>
        <v>4390890120</v>
      </c>
    </row>
    <row r="20" spans="1:23" s="154" customFormat="1" ht="20.100000000000001" customHeight="1" thickTop="1" x14ac:dyDescent="0.5">
      <c r="A20" s="150"/>
      <c r="B20" s="141"/>
      <c r="C20" s="141"/>
      <c r="D20" s="141"/>
      <c r="E20" s="145"/>
      <c r="F20" s="141"/>
      <c r="G20" s="158"/>
      <c r="H20" s="159"/>
      <c r="I20" s="158"/>
      <c r="J20" s="159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9"/>
      <c r="W20" s="158"/>
    </row>
    <row r="21" spans="1:23" s="154" customFormat="1" ht="20.100000000000001" customHeight="1" x14ac:dyDescent="0.5">
      <c r="A21" s="150" t="s">
        <v>195</v>
      </c>
      <c r="B21" s="150"/>
      <c r="C21" s="150"/>
      <c r="D21" s="150"/>
      <c r="E21" s="151"/>
      <c r="F21" s="150"/>
      <c r="G21" s="161">
        <v>2000000000</v>
      </c>
      <c r="H21" s="269"/>
      <c r="I21" s="161">
        <v>1248938736</v>
      </c>
      <c r="J21" s="269"/>
      <c r="K21" s="161">
        <v>94712575</v>
      </c>
      <c r="L21" s="152"/>
      <c r="M21" s="161">
        <v>164250000</v>
      </c>
      <c r="N21" s="152"/>
      <c r="O21" s="161">
        <v>893334562</v>
      </c>
      <c r="P21" s="152"/>
      <c r="Q21" s="161">
        <v>-27917903</v>
      </c>
      <c r="R21" s="152"/>
      <c r="S21" s="161">
        <f>SUM(G21:R21)</f>
        <v>4373317970</v>
      </c>
      <c r="T21" s="152"/>
      <c r="U21" s="161">
        <v>23197792</v>
      </c>
      <c r="V21" s="153"/>
      <c r="W21" s="161">
        <f>SUM(S21:V21)</f>
        <v>4396515762</v>
      </c>
    </row>
    <row r="22" spans="1:23" s="154" customFormat="1" ht="20.100000000000001" customHeight="1" x14ac:dyDescent="0.5">
      <c r="A22" s="154" t="s">
        <v>167</v>
      </c>
      <c r="C22" s="150"/>
      <c r="D22" s="150"/>
      <c r="E22" s="151"/>
      <c r="F22" s="150"/>
      <c r="G22" s="161">
        <v>0</v>
      </c>
      <c r="H22" s="152"/>
      <c r="I22" s="161">
        <v>0</v>
      </c>
      <c r="J22" s="152"/>
      <c r="K22" s="161">
        <v>0</v>
      </c>
      <c r="L22" s="152"/>
      <c r="M22" s="161">
        <v>0</v>
      </c>
      <c r="N22" s="152"/>
      <c r="O22" s="161">
        <v>0</v>
      </c>
      <c r="P22" s="152"/>
      <c r="Q22" s="161">
        <v>0</v>
      </c>
      <c r="R22" s="152"/>
      <c r="S22" s="161">
        <f>SUM(G22:R22)</f>
        <v>0</v>
      </c>
      <c r="T22" s="152"/>
      <c r="U22" s="161">
        <v>-4410851</v>
      </c>
      <c r="V22" s="153"/>
      <c r="W22" s="161">
        <f>SUM(S22:V22)</f>
        <v>-4410851</v>
      </c>
    </row>
    <row r="23" spans="1:23" s="154" customFormat="1" ht="21.6" customHeight="1" x14ac:dyDescent="0.5">
      <c r="A23" s="154" t="s">
        <v>81</v>
      </c>
      <c r="B23" s="155"/>
      <c r="C23" s="155"/>
      <c r="D23" s="155"/>
      <c r="E23" s="156"/>
      <c r="F23" s="155"/>
      <c r="G23" s="162">
        <v>0</v>
      </c>
      <c r="H23" s="152"/>
      <c r="I23" s="162">
        <v>0</v>
      </c>
      <c r="J23" s="153"/>
      <c r="K23" s="162">
        <v>0</v>
      </c>
      <c r="L23" s="153"/>
      <c r="M23" s="162">
        <v>0</v>
      </c>
      <c r="N23" s="153"/>
      <c r="O23" s="162">
        <f>'T5-6'!G58</f>
        <v>146738379</v>
      </c>
      <c r="P23" s="153"/>
      <c r="Q23" s="162">
        <f>'T5-6'!G64-'T5-6'!G58</f>
        <v>15123605</v>
      </c>
      <c r="R23" s="153"/>
      <c r="S23" s="162">
        <f>SUM(G23:R23)</f>
        <v>161861984</v>
      </c>
      <c r="T23" s="153"/>
      <c r="U23" s="162">
        <f>'T5-6'!G65</f>
        <v>-1140520</v>
      </c>
      <c r="V23" s="153"/>
      <c r="W23" s="162">
        <f>SUM(S23:V23)</f>
        <v>160721464</v>
      </c>
    </row>
    <row r="24" spans="1:23" s="154" customFormat="1" ht="6" customHeight="1" x14ac:dyDescent="0.5">
      <c r="B24" s="155"/>
      <c r="C24" s="155"/>
      <c r="D24" s="155"/>
      <c r="E24" s="156"/>
      <c r="F24" s="155"/>
      <c r="G24" s="163"/>
      <c r="H24" s="159"/>
      <c r="I24" s="163"/>
      <c r="J24" s="159"/>
      <c r="K24" s="164"/>
      <c r="L24" s="153"/>
      <c r="M24" s="164"/>
      <c r="N24" s="153"/>
      <c r="O24" s="164"/>
      <c r="P24" s="153"/>
      <c r="Q24" s="164"/>
      <c r="R24" s="153"/>
      <c r="S24" s="164"/>
      <c r="T24" s="153"/>
      <c r="U24" s="163"/>
      <c r="V24" s="159"/>
      <c r="W24" s="163"/>
    </row>
    <row r="25" spans="1:23" s="154" customFormat="1" ht="20.100000000000001" customHeight="1" thickBot="1" x14ac:dyDescent="0.55000000000000004">
      <c r="A25" s="150" t="s">
        <v>196</v>
      </c>
      <c r="B25" s="141"/>
      <c r="C25" s="141"/>
      <c r="D25" s="141"/>
      <c r="E25" s="145"/>
      <c r="F25" s="141"/>
      <c r="G25" s="165">
        <f>SUM(G21:G24)</f>
        <v>2000000000</v>
      </c>
      <c r="H25" s="159"/>
      <c r="I25" s="165">
        <f>SUM(I21:I24)</f>
        <v>1248938736</v>
      </c>
      <c r="J25" s="159"/>
      <c r="K25" s="165">
        <f>SUM(K21:K24)</f>
        <v>94712575</v>
      </c>
      <c r="L25" s="158"/>
      <c r="M25" s="165">
        <f>SUM(M21:M24)</f>
        <v>164250000</v>
      </c>
      <c r="N25" s="158"/>
      <c r="O25" s="165">
        <f>SUM(O21:O24)</f>
        <v>1040072941</v>
      </c>
      <c r="P25" s="158"/>
      <c r="Q25" s="165">
        <f>SUM(Q21:Q24)</f>
        <v>-12794298</v>
      </c>
      <c r="R25" s="158"/>
      <c r="S25" s="165">
        <f>SUM(S21:S24)</f>
        <v>4535179954</v>
      </c>
      <c r="T25" s="158"/>
      <c r="U25" s="165">
        <f>SUM(U21:U24)</f>
        <v>17646421</v>
      </c>
      <c r="V25" s="159"/>
      <c r="W25" s="165">
        <f>SUM(S25:V25)</f>
        <v>4552826375</v>
      </c>
    </row>
    <row r="26" spans="1:23" s="154" customFormat="1" ht="21.95" customHeight="1" thickTop="1" x14ac:dyDescent="0.5">
      <c r="A26" s="150"/>
      <c r="B26" s="141"/>
      <c r="C26" s="141"/>
      <c r="D26" s="141"/>
      <c r="E26" s="145"/>
      <c r="F26" s="141"/>
      <c r="G26" s="158"/>
      <c r="H26" s="159"/>
      <c r="I26" s="158"/>
      <c r="J26" s="159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9"/>
      <c r="W26" s="158"/>
    </row>
    <row r="27" spans="1:23" s="154" customFormat="1" ht="21.95" customHeight="1" x14ac:dyDescent="0.5">
      <c r="A27" s="150"/>
      <c r="B27" s="141"/>
      <c r="C27" s="141"/>
      <c r="D27" s="141"/>
      <c r="E27" s="145"/>
      <c r="F27" s="141"/>
      <c r="G27" s="158"/>
      <c r="H27" s="159"/>
      <c r="I27" s="158"/>
      <c r="J27" s="159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9"/>
      <c r="W27" s="158"/>
    </row>
    <row r="28" spans="1:23" s="8" customFormat="1" ht="21.95" customHeight="1" x14ac:dyDescent="0.5">
      <c r="A28" s="60" t="s">
        <v>69</v>
      </c>
      <c r="B28" s="78"/>
      <c r="C28" s="78"/>
      <c r="D28" s="78"/>
      <c r="E28" s="34"/>
      <c r="F28" s="5"/>
      <c r="G28" s="166"/>
      <c r="H28" s="78"/>
      <c r="I28" s="5"/>
      <c r="J28" s="5"/>
      <c r="K28" s="167"/>
      <c r="L28" s="167"/>
      <c r="M28" s="134"/>
      <c r="N28" s="134"/>
      <c r="O28" s="167"/>
      <c r="P28" s="167"/>
      <c r="Q28" s="167"/>
      <c r="R28" s="167"/>
      <c r="S28" s="134"/>
      <c r="T28" s="167"/>
      <c r="U28" s="5"/>
      <c r="V28" s="5"/>
      <c r="W28" s="168"/>
    </row>
  </sheetData>
  <mergeCells count="4">
    <mergeCell ref="G5:W5"/>
    <mergeCell ref="G6:S6"/>
    <mergeCell ref="M7:O7"/>
    <mergeCell ref="G7:I7"/>
  </mergeCells>
  <pageMargins left="0.5" right="0.5" top="0.5" bottom="0.6" header="0.49" footer="0.4"/>
  <pageSetup paperSize="9" firstPageNumber="7" orientation="landscape" useFirstPageNumber="1" horizontalDpi="1200" verticalDpi="1200" r:id="rId1"/>
  <headerFooter>
    <oddFooter>&amp;C&amp;"Times New Roman,Regular"&amp;11           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26"/>
  <sheetViews>
    <sheetView zoomScaleNormal="100" zoomScaleSheetLayoutView="75" workbookViewId="0">
      <selection activeCell="D17" sqref="D17"/>
    </sheetView>
  </sheetViews>
  <sheetFormatPr defaultColWidth="10.42578125" defaultRowHeight="18.75" x14ac:dyDescent="0.5"/>
  <cols>
    <col min="1" max="3" width="1.5703125" style="44" customWidth="1"/>
    <col min="4" max="4" width="42.42578125" style="44" customWidth="1"/>
    <col min="5" max="5" width="8.42578125" style="2" customWidth="1"/>
    <col min="6" max="6" width="1.42578125" style="44" customWidth="1"/>
    <col min="7" max="7" width="13.7109375" style="169" customWidth="1"/>
    <col min="8" max="8" width="1" style="169" customWidth="1"/>
    <col min="9" max="9" width="13.7109375" style="169" customWidth="1"/>
    <col min="10" max="10" width="1" style="44" customWidth="1"/>
    <col min="11" max="11" width="16.5703125" style="44" customWidth="1"/>
    <col min="12" max="12" width="1" style="44" customWidth="1"/>
    <col min="13" max="13" width="13.7109375" style="50" customWidth="1"/>
    <col min="14" max="14" width="1" style="44" customWidth="1"/>
    <col min="15" max="15" width="13.7109375" style="170" customWidth="1"/>
    <col min="16" max="16384" width="10.42578125" style="44"/>
  </cols>
  <sheetData>
    <row r="1" spans="1:15" ht="21.75" customHeight="1" x14ac:dyDescent="0.5">
      <c r="A1" s="43" t="s">
        <v>105</v>
      </c>
      <c r="B1" s="46"/>
      <c r="C1" s="46"/>
      <c r="D1" s="46"/>
    </row>
    <row r="2" spans="1:15" ht="21.75" customHeight="1" x14ac:dyDescent="0.5">
      <c r="A2" s="43" t="s">
        <v>180</v>
      </c>
      <c r="B2" s="43"/>
      <c r="C2" s="43"/>
      <c r="D2" s="43"/>
    </row>
    <row r="3" spans="1:15" s="171" customFormat="1" ht="21.75" customHeight="1" x14ac:dyDescent="0.5">
      <c r="A3" s="172" t="str">
        <f>'T7'!A3</f>
        <v>สำหรับงวดสามเดือนสิ้นสุดวันที่ 31 มีนาคม พ.ศ. 2566</v>
      </c>
      <c r="B3" s="172"/>
      <c r="C3" s="172"/>
      <c r="D3" s="172"/>
      <c r="E3" s="5"/>
      <c r="F3" s="173"/>
      <c r="G3" s="174"/>
      <c r="H3" s="174"/>
      <c r="I3" s="174"/>
      <c r="J3" s="173"/>
      <c r="K3" s="173"/>
      <c r="L3" s="173"/>
      <c r="M3" s="175"/>
      <c r="N3" s="173"/>
      <c r="O3" s="176"/>
    </row>
    <row r="4" spans="1:15" ht="21.75" customHeight="1" x14ac:dyDescent="0.5"/>
    <row r="5" spans="1:15" ht="21.75" customHeight="1" x14ac:dyDescent="0.5">
      <c r="G5" s="291" t="s">
        <v>82</v>
      </c>
      <c r="H5" s="292"/>
      <c r="I5" s="292"/>
      <c r="J5" s="291"/>
      <c r="K5" s="292"/>
      <c r="L5" s="292"/>
      <c r="M5" s="291"/>
      <c r="N5" s="291"/>
      <c r="O5" s="291"/>
    </row>
    <row r="6" spans="1:15" ht="21.75" customHeight="1" x14ac:dyDescent="0.5">
      <c r="G6" s="293" t="s">
        <v>150</v>
      </c>
      <c r="H6" s="293"/>
      <c r="I6" s="293"/>
      <c r="J6" s="177"/>
      <c r="K6" s="293" t="s">
        <v>85</v>
      </c>
      <c r="L6" s="293"/>
      <c r="M6" s="293"/>
      <c r="N6" s="177"/>
      <c r="O6" s="177"/>
    </row>
    <row r="7" spans="1:15" s="183" customFormat="1" ht="21.75" customHeight="1" x14ac:dyDescent="0.5">
      <c r="A7" s="178"/>
      <c r="B7" s="178"/>
      <c r="C7" s="178"/>
      <c r="D7" s="178"/>
      <c r="E7" s="179"/>
      <c r="F7" s="178"/>
      <c r="G7" s="180" t="s">
        <v>79</v>
      </c>
      <c r="H7" s="180"/>
      <c r="I7" s="180" t="s">
        <v>91</v>
      </c>
      <c r="J7" s="181"/>
      <c r="K7" s="18" t="s">
        <v>114</v>
      </c>
      <c r="L7" s="27"/>
      <c r="M7" s="27"/>
      <c r="N7" s="181"/>
      <c r="O7" s="182"/>
    </row>
    <row r="8" spans="1:15" s="183" customFormat="1" ht="21.75" customHeight="1" x14ac:dyDescent="0.5">
      <c r="A8" s="178"/>
      <c r="B8" s="178"/>
      <c r="C8" s="178"/>
      <c r="D8" s="178"/>
      <c r="E8" s="179"/>
      <c r="F8" s="178"/>
      <c r="G8" s="184" t="s">
        <v>80</v>
      </c>
      <c r="H8" s="184"/>
      <c r="I8" s="184" t="s">
        <v>92</v>
      </c>
      <c r="J8" s="181"/>
      <c r="K8" s="28" t="s">
        <v>113</v>
      </c>
      <c r="L8" s="29"/>
      <c r="M8" s="26" t="s">
        <v>25</v>
      </c>
      <c r="N8" s="181"/>
      <c r="O8" s="184" t="s">
        <v>33</v>
      </c>
    </row>
    <row r="9" spans="1:15" s="183" customFormat="1" ht="21.75" customHeight="1" x14ac:dyDescent="0.5">
      <c r="A9" s="185"/>
      <c r="B9" s="186"/>
      <c r="C9" s="186"/>
      <c r="D9" s="186"/>
      <c r="E9" s="187"/>
      <c r="F9" s="186"/>
      <c r="G9" s="188" t="s">
        <v>32</v>
      </c>
      <c r="H9" s="184"/>
      <c r="I9" s="189" t="s">
        <v>32</v>
      </c>
      <c r="J9" s="181"/>
      <c r="K9" s="30" t="s">
        <v>32</v>
      </c>
      <c r="L9" s="29"/>
      <c r="M9" s="30" t="s">
        <v>32</v>
      </c>
      <c r="N9" s="181"/>
      <c r="O9" s="188" t="s">
        <v>32</v>
      </c>
    </row>
    <row r="10" spans="1:15" s="183" customFormat="1" ht="8.1" customHeight="1" x14ac:dyDescent="0.5">
      <c r="A10" s="185"/>
      <c r="B10" s="186"/>
      <c r="C10" s="186"/>
      <c r="D10" s="186"/>
      <c r="E10" s="179"/>
      <c r="F10" s="186"/>
      <c r="G10" s="184"/>
      <c r="H10" s="184"/>
      <c r="I10" s="184"/>
      <c r="J10" s="181"/>
      <c r="K10" s="181"/>
      <c r="L10" s="181"/>
      <c r="M10" s="184"/>
      <c r="N10" s="181"/>
      <c r="O10" s="184"/>
    </row>
    <row r="11" spans="1:15" s="8" customFormat="1" ht="21.75" customHeight="1" x14ac:dyDescent="0.5">
      <c r="A11" s="76" t="s">
        <v>162</v>
      </c>
      <c r="B11" s="76"/>
      <c r="C11" s="76"/>
      <c r="D11" s="76"/>
      <c r="E11" s="191"/>
      <c r="F11" s="197"/>
      <c r="G11" s="74">
        <v>2000000000</v>
      </c>
      <c r="H11" s="74"/>
      <c r="I11" s="74">
        <v>1248938736</v>
      </c>
      <c r="J11" s="74"/>
      <c r="K11" s="74">
        <v>146750000</v>
      </c>
      <c r="L11" s="74"/>
      <c r="M11" s="74">
        <v>438954153</v>
      </c>
      <c r="N11" s="192"/>
      <c r="O11" s="196">
        <f>SUM(G11:M11)</f>
        <v>3834642889</v>
      </c>
    </row>
    <row r="12" spans="1:15" s="8" customFormat="1" ht="21.75" customHeight="1" x14ac:dyDescent="0.5">
      <c r="A12" s="8" t="s">
        <v>81</v>
      </c>
      <c r="B12" s="267"/>
      <c r="C12" s="267"/>
      <c r="D12" s="267"/>
      <c r="E12" s="191"/>
      <c r="F12" s="191"/>
      <c r="G12" s="6">
        <v>0</v>
      </c>
      <c r="H12" s="10"/>
      <c r="I12" s="6">
        <v>0</v>
      </c>
      <c r="J12" s="10"/>
      <c r="K12" s="6">
        <v>0</v>
      </c>
      <c r="L12" s="10"/>
      <c r="M12" s="6">
        <v>164402973</v>
      </c>
      <c r="N12" s="192"/>
      <c r="O12" s="195">
        <f>SUM(G12:M12)</f>
        <v>164402973</v>
      </c>
    </row>
    <row r="13" spans="1:15" s="8" customFormat="1" ht="8.1" customHeight="1" x14ac:dyDescent="0.5">
      <c r="B13" s="267"/>
      <c r="C13" s="267"/>
      <c r="D13" s="267"/>
      <c r="E13" s="191"/>
      <c r="F13" s="191"/>
      <c r="G13" s="196"/>
      <c r="H13" s="196"/>
      <c r="I13" s="196"/>
      <c r="J13" s="192"/>
      <c r="K13" s="192"/>
      <c r="L13" s="192"/>
      <c r="M13" s="10"/>
      <c r="N13" s="192"/>
      <c r="O13" s="196"/>
    </row>
    <row r="14" spans="1:15" s="8" customFormat="1" ht="21.75" customHeight="1" thickBot="1" x14ac:dyDescent="0.55000000000000004">
      <c r="A14" s="76" t="s">
        <v>163</v>
      </c>
      <c r="B14" s="179"/>
      <c r="C14" s="179"/>
      <c r="D14" s="179"/>
      <c r="E14" s="197"/>
      <c r="F14" s="197"/>
      <c r="G14" s="198">
        <f>SUM(G11:G12)</f>
        <v>2000000000</v>
      </c>
      <c r="H14" s="196"/>
      <c r="I14" s="198">
        <f>SUM(I11:I12)</f>
        <v>1248938736</v>
      </c>
      <c r="J14" s="192"/>
      <c r="K14" s="198">
        <f>SUM(K11:K12)</f>
        <v>146750000</v>
      </c>
      <c r="L14" s="192"/>
      <c r="M14" s="198">
        <f>SUM(M11:M12)</f>
        <v>603357126</v>
      </c>
      <c r="N14" s="192"/>
      <c r="O14" s="198">
        <f>SUM(O11:O12)</f>
        <v>3999045862</v>
      </c>
    </row>
    <row r="15" spans="1:15" s="8" customFormat="1" ht="21.75" customHeight="1" thickTop="1" x14ac:dyDescent="0.5">
      <c r="A15" s="76"/>
      <c r="B15" s="179"/>
      <c r="C15" s="179"/>
      <c r="D15" s="179"/>
      <c r="E15" s="197"/>
      <c r="F15" s="197"/>
      <c r="G15" s="196"/>
      <c r="H15" s="196"/>
      <c r="I15" s="196"/>
      <c r="J15" s="192"/>
      <c r="K15" s="192"/>
      <c r="L15" s="192"/>
      <c r="M15" s="196"/>
      <c r="N15" s="192"/>
      <c r="O15" s="196"/>
    </row>
    <row r="16" spans="1:15" s="171" customFormat="1" ht="21.75" customHeight="1" x14ac:dyDescent="0.5">
      <c r="A16" s="190" t="s">
        <v>195</v>
      </c>
      <c r="B16" s="190"/>
      <c r="C16" s="190"/>
      <c r="D16" s="190"/>
      <c r="E16" s="191"/>
      <c r="F16" s="186"/>
      <c r="G16" s="201">
        <v>2000000000</v>
      </c>
      <c r="H16" s="74"/>
      <c r="I16" s="201">
        <v>1248938736</v>
      </c>
      <c r="J16" s="270"/>
      <c r="K16" s="201">
        <v>164250000</v>
      </c>
      <c r="L16" s="270"/>
      <c r="M16" s="201">
        <v>470953432</v>
      </c>
      <c r="N16" s="192"/>
      <c r="O16" s="202">
        <f>SUM(G16:M16)</f>
        <v>3884142168</v>
      </c>
    </row>
    <row r="17" spans="1:15" s="171" customFormat="1" ht="21.75" customHeight="1" x14ac:dyDescent="0.5">
      <c r="A17" s="171" t="s">
        <v>81</v>
      </c>
      <c r="B17" s="193"/>
      <c r="C17" s="193"/>
      <c r="D17" s="193"/>
      <c r="E17" s="191"/>
      <c r="F17" s="194"/>
      <c r="G17" s="66">
        <v>0</v>
      </c>
      <c r="H17" s="10"/>
      <c r="I17" s="66">
        <v>0</v>
      </c>
      <c r="J17" s="10"/>
      <c r="K17" s="66">
        <v>0</v>
      </c>
      <c r="L17" s="10"/>
      <c r="M17" s="66">
        <f>'T5-6'!K58</f>
        <v>264472423</v>
      </c>
      <c r="N17" s="192"/>
      <c r="O17" s="203">
        <f>SUM(G17:M17)</f>
        <v>264472423</v>
      </c>
    </row>
    <row r="18" spans="1:15" s="171" customFormat="1" ht="8.1" customHeight="1" x14ac:dyDescent="0.5">
      <c r="B18" s="193"/>
      <c r="C18" s="193"/>
      <c r="D18" s="193"/>
      <c r="E18" s="191"/>
      <c r="F18" s="194"/>
      <c r="G18" s="202"/>
      <c r="H18" s="196"/>
      <c r="I18" s="202"/>
      <c r="J18" s="192"/>
      <c r="K18" s="204"/>
      <c r="L18" s="192"/>
      <c r="M18" s="73"/>
      <c r="N18" s="192"/>
      <c r="O18" s="202"/>
    </row>
    <row r="19" spans="1:15" s="171" customFormat="1" ht="21.75" customHeight="1" thickBot="1" x14ac:dyDescent="0.55000000000000004">
      <c r="A19" s="190" t="s">
        <v>196</v>
      </c>
      <c r="B19" s="178"/>
      <c r="C19" s="178"/>
      <c r="D19" s="178"/>
      <c r="E19" s="197"/>
      <c r="F19" s="186"/>
      <c r="G19" s="205">
        <f>SUM(G16:G17)</f>
        <v>2000000000</v>
      </c>
      <c r="H19" s="196"/>
      <c r="I19" s="205">
        <f>SUM(I16:I17)</f>
        <v>1248938736</v>
      </c>
      <c r="J19" s="192"/>
      <c r="K19" s="205">
        <f>SUM(K16:K17)</f>
        <v>164250000</v>
      </c>
      <c r="L19" s="192"/>
      <c r="M19" s="205">
        <f>SUM(M16:M17)</f>
        <v>735425855</v>
      </c>
      <c r="N19" s="192"/>
      <c r="O19" s="205">
        <f>SUM(O16:O17)</f>
        <v>4148614591</v>
      </c>
    </row>
    <row r="20" spans="1:15" s="171" customFormat="1" ht="21.75" customHeight="1" thickTop="1" x14ac:dyDescent="0.5">
      <c r="A20" s="190"/>
      <c r="B20" s="178"/>
      <c r="C20" s="178"/>
      <c r="D20" s="178"/>
      <c r="E20" s="197"/>
      <c r="F20" s="186"/>
      <c r="G20" s="199"/>
      <c r="H20" s="199"/>
      <c r="I20" s="199"/>
      <c r="J20" s="200"/>
      <c r="K20" s="200"/>
      <c r="L20" s="200"/>
      <c r="M20" s="199"/>
      <c r="N20" s="200"/>
      <c r="O20" s="199"/>
    </row>
    <row r="21" spans="1:15" s="171" customFormat="1" ht="21.75" customHeight="1" x14ac:dyDescent="0.5">
      <c r="A21" s="190"/>
      <c r="B21" s="178"/>
      <c r="C21" s="178"/>
      <c r="D21" s="178"/>
      <c r="E21" s="197"/>
      <c r="F21" s="186"/>
      <c r="G21" s="199"/>
      <c r="H21" s="199"/>
      <c r="I21" s="199"/>
      <c r="J21" s="200"/>
      <c r="K21" s="200"/>
      <c r="L21" s="200"/>
      <c r="M21" s="199"/>
      <c r="N21" s="200"/>
      <c r="O21" s="199"/>
    </row>
    <row r="22" spans="1:15" s="171" customFormat="1" ht="21.75" customHeight="1" x14ac:dyDescent="0.5">
      <c r="A22" s="190"/>
      <c r="B22" s="178"/>
      <c r="C22" s="178"/>
      <c r="D22" s="178"/>
      <c r="E22" s="197"/>
      <c r="F22" s="186"/>
      <c r="G22" s="199"/>
      <c r="H22" s="199"/>
      <c r="I22" s="199"/>
      <c r="J22" s="200"/>
      <c r="K22" s="200"/>
      <c r="L22" s="200"/>
      <c r="M22" s="199"/>
      <c r="N22" s="200"/>
      <c r="O22" s="199"/>
    </row>
    <row r="23" spans="1:15" s="171" customFormat="1" ht="21.75" customHeight="1" x14ac:dyDescent="0.5">
      <c r="A23" s="190"/>
      <c r="B23" s="178"/>
      <c r="C23" s="178"/>
      <c r="D23" s="178"/>
      <c r="E23" s="197"/>
      <c r="F23" s="186"/>
      <c r="G23" s="199"/>
      <c r="H23" s="199"/>
      <c r="I23" s="199"/>
      <c r="J23" s="200"/>
      <c r="K23" s="200"/>
      <c r="L23" s="200"/>
      <c r="M23" s="199"/>
      <c r="N23" s="200"/>
      <c r="O23" s="199"/>
    </row>
    <row r="24" spans="1:15" s="171" customFormat="1" ht="24.75" customHeight="1" x14ac:dyDescent="0.5">
      <c r="A24" s="190"/>
      <c r="B24" s="178"/>
      <c r="C24" s="178"/>
      <c r="D24" s="178"/>
      <c r="E24" s="197"/>
      <c r="F24" s="186"/>
      <c r="G24" s="199"/>
      <c r="H24" s="199"/>
      <c r="I24" s="199"/>
      <c r="J24" s="200"/>
      <c r="K24" s="200"/>
      <c r="L24" s="200"/>
      <c r="M24" s="199"/>
      <c r="N24" s="200"/>
      <c r="O24" s="199"/>
    </row>
    <row r="25" spans="1:15" s="171" customFormat="1" ht="23.25" customHeight="1" x14ac:dyDescent="0.5">
      <c r="A25" s="190"/>
      <c r="B25" s="178"/>
      <c r="C25" s="178"/>
      <c r="D25" s="178"/>
      <c r="E25" s="197"/>
      <c r="F25" s="186"/>
      <c r="G25" s="199"/>
      <c r="H25" s="199"/>
      <c r="I25" s="199"/>
      <c r="J25" s="200"/>
      <c r="K25" s="200"/>
      <c r="L25" s="200"/>
      <c r="M25" s="199"/>
      <c r="N25" s="200"/>
      <c r="O25" s="199"/>
    </row>
    <row r="26" spans="1:15" s="171" customFormat="1" ht="21.75" customHeight="1" x14ac:dyDescent="0.5">
      <c r="A26" s="206" t="str">
        <f>'T2-4'!A94</f>
        <v>หมายเหตุประกอบข้อมูลทางการเงินเป็นส่วนหนึ่งของข้อมูลทางการเงินระหว่างกาลนี้</v>
      </c>
      <c r="B26" s="207"/>
      <c r="C26" s="207"/>
      <c r="D26" s="207"/>
      <c r="E26" s="78"/>
      <c r="F26" s="207"/>
      <c r="G26" s="208"/>
      <c r="H26" s="174"/>
      <c r="I26" s="174"/>
      <c r="J26" s="207"/>
      <c r="K26" s="173"/>
      <c r="L26" s="173"/>
      <c r="M26" s="209"/>
      <c r="N26" s="207"/>
      <c r="O26" s="210"/>
    </row>
  </sheetData>
  <mergeCells count="3">
    <mergeCell ref="G5:O5"/>
    <mergeCell ref="K6:M6"/>
    <mergeCell ref="G6:I6"/>
  </mergeCells>
  <pageMargins left="1.2" right="0.75" top="0.5" bottom="0.6" header="0.49" footer="0.4"/>
  <pageSetup paperSize="9" firstPageNumber="8" orientation="landscape" useFirstPageNumber="1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CC"/>
  </sheetPr>
  <dimension ref="A1:K102"/>
  <sheetViews>
    <sheetView zoomScaleNormal="100" zoomScaleSheetLayoutView="100" workbookViewId="0">
      <selection activeCell="N9" sqref="N9"/>
    </sheetView>
  </sheetViews>
  <sheetFormatPr defaultColWidth="0.5703125" defaultRowHeight="18" customHeight="1" x14ac:dyDescent="0.5"/>
  <cols>
    <col min="1" max="1" width="1.42578125" style="2" customWidth="1"/>
    <col min="2" max="2" width="42.28515625" style="2" customWidth="1"/>
    <col min="3" max="3" width="6.5703125" style="2" customWidth="1"/>
    <col min="4" max="4" width="0.85546875" style="2" customWidth="1"/>
    <col min="5" max="5" width="12.5703125" style="2" customWidth="1"/>
    <col min="6" max="6" width="0.85546875" style="2" customWidth="1"/>
    <col min="7" max="7" width="12.5703125" style="2" customWidth="1"/>
    <col min="8" max="8" width="0.85546875" style="2" customWidth="1"/>
    <col min="9" max="9" width="12.5703125" style="2" customWidth="1"/>
    <col min="10" max="10" width="0.85546875" style="2" customWidth="1"/>
    <col min="11" max="11" width="12.5703125" style="2" customWidth="1"/>
    <col min="12" max="994" width="10.7109375" style="2" customWidth="1"/>
    <col min="995" max="16384" width="0.5703125" style="2"/>
  </cols>
  <sheetData>
    <row r="1" spans="1:11" ht="21" customHeight="1" x14ac:dyDescent="0.5">
      <c r="A1" s="211" t="s">
        <v>105</v>
      </c>
    </row>
    <row r="2" spans="1:11" ht="21" customHeight="1" x14ac:dyDescent="0.5">
      <c r="A2" s="211" t="s">
        <v>119</v>
      </c>
      <c r="B2" s="211"/>
      <c r="C2" s="211"/>
    </row>
    <row r="3" spans="1:11" ht="21" customHeight="1" x14ac:dyDescent="0.5">
      <c r="A3" s="212" t="str">
        <f>'T8'!A3</f>
        <v>สำหรับงวดสามเดือนสิ้นสุดวันที่ 31 มีนาคม พ.ศ. 2566</v>
      </c>
      <c r="B3" s="212"/>
      <c r="C3" s="212"/>
      <c r="D3" s="78"/>
      <c r="E3" s="78"/>
      <c r="F3" s="78"/>
      <c r="G3" s="78"/>
      <c r="H3" s="78"/>
      <c r="I3" s="78"/>
      <c r="J3" s="78"/>
      <c r="K3" s="78"/>
    </row>
    <row r="4" spans="1:11" ht="15.75" customHeight="1" x14ac:dyDescent="0.5">
      <c r="A4" s="213"/>
      <c r="B4" s="213"/>
      <c r="C4" s="213"/>
      <c r="D4" s="8"/>
      <c r="E4" s="8"/>
      <c r="F4" s="8"/>
      <c r="G4" s="8"/>
      <c r="H4" s="8"/>
      <c r="I4" s="8"/>
      <c r="J4" s="8"/>
      <c r="K4" s="8"/>
    </row>
    <row r="5" spans="1:11" s="136" customFormat="1" ht="17.850000000000001" customHeight="1" x14ac:dyDescent="0.5">
      <c r="A5" s="214"/>
      <c r="B5" s="214"/>
      <c r="C5" s="214"/>
      <c r="D5" s="154"/>
      <c r="E5" s="294" t="s">
        <v>53</v>
      </c>
      <c r="F5" s="294"/>
      <c r="G5" s="294"/>
      <c r="H5" s="215"/>
      <c r="I5" s="294" t="s">
        <v>67</v>
      </c>
      <c r="J5" s="294"/>
      <c r="K5" s="294"/>
    </row>
    <row r="6" spans="1:11" s="136" customFormat="1" ht="17.850000000000001" customHeight="1" x14ac:dyDescent="0.5">
      <c r="A6" s="214"/>
      <c r="B6" s="214"/>
      <c r="C6" s="214"/>
      <c r="D6" s="154"/>
      <c r="E6" s="216" t="s">
        <v>54</v>
      </c>
      <c r="G6" s="216" t="s">
        <v>54</v>
      </c>
      <c r="I6" s="216" t="s">
        <v>54</v>
      </c>
      <c r="K6" s="216" t="s">
        <v>54</v>
      </c>
    </row>
    <row r="7" spans="1:11" s="136" customFormat="1" ht="17.850000000000001" customHeight="1" x14ac:dyDescent="0.5">
      <c r="A7" s="214"/>
      <c r="B7" s="214"/>
      <c r="C7" s="214"/>
      <c r="D7" s="154"/>
      <c r="E7" s="36" t="s">
        <v>55</v>
      </c>
      <c r="F7" s="217"/>
      <c r="G7" s="36" t="s">
        <v>55</v>
      </c>
      <c r="H7" s="154"/>
      <c r="I7" s="36" t="s">
        <v>55</v>
      </c>
      <c r="J7" s="217"/>
      <c r="K7" s="36" t="s">
        <v>55</v>
      </c>
    </row>
    <row r="8" spans="1:11" s="136" customFormat="1" ht="17.850000000000001" customHeight="1" x14ac:dyDescent="0.5">
      <c r="A8" s="214"/>
      <c r="B8" s="214"/>
      <c r="C8" s="214"/>
      <c r="D8" s="154"/>
      <c r="E8" s="36" t="s">
        <v>194</v>
      </c>
      <c r="F8" s="217"/>
      <c r="G8" s="36" t="s">
        <v>161</v>
      </c>
      <c r="H8" s="218"/>
      <c r="I8" s="36" t="s">
        <v>194</v>
      </c>
      <c r="J8" s="217"/>
      <c r="K8" s="36" t="s">
        <v>161</v>
      </c>
    </row>
    <row r="9" spans="1:11" s="136" customFormat="1" ht="17.850000000000001" customHeight="1" x14ac:dyDescent="0.5">
      <c r="A9" s="219"/>
      <c r="B9" s="219"/>
      <c r="C9" s="220" t="s">
        <v>1</v>
      </c>
      <c r="D9" s="215"/>
      <c r="E9" s="146" t="s">
        <v>2</v>
      </c>
      <c r="F9" s="221"/>
      <c r="G9" s="146" t="s">
        <v>2</v>
      </c>
      <c r="H9" s="215"/>
      <c r="I9" s="146" t="s">
        <v>2</v>
      </c>
      <c r="J9" s="221"/>
      <c r="K9" s="146" t="s">
        <v>2</v>
      </c>
    </row>
    <row r="10" spans="1:11" s="136" customFormat="1" ht="17.850000000000001" customHeight="1" x14ac:dyDescent="0.5">
      <c r="A10" s="222" t="s">
        <v>38</v>
      </c>
      <c r="B10" s="70"/>
      <c r="C10" s="70"/>
      <c r="E10" s="223"/>
      <c r="F10" s="224"/>
      <c r="G10" s="224"/>
      <c r="H10" s="224"/>
      <c r="I10" s="223"/>
      <c r="J10" s="224"/>
      <c r="K10" s="224"/>
    </row>
    <row r="11" spans="1:11" s="136" customFormat="1" ht="17.850000000000001" customHeight="1" x14ac:dyDescent="0.5">
      <c r="A11" s="70" t="s">
        <v>73</v>
      </c>
      <c r="B11" s="70"/>
      <c r="C11" s="70"/>
      <c r="E11" s="225">
        <f>'T5-6'!G24</f>
        <v>176013701</v>
      </c>
      <c r="F11" s="226"/>
      <c r="G11" s="226">
        <f>'T5-6'!I24</f>
        <v>200233267</v>
      </c>
      <c r="H11" s="226"/>
      <c r="I11" s="225">
        <f>'T5-6'!K24</f>
        <v>283890481</v>
      </c>
      <c r="J11" s="226"/>
      <c r="K11" s="226">
        <f>'T5-6'!M24</f>
        <v>183236424</v>
      </c>
    </row>
    <row r="12" spans="1:11" s="136" customFormat="1" ht="17.850000000000001" customHeight="1" x14ac:dyDescent="0.5">
      <c r="A12" s="70" t="s">
        <v>152</v>
      </c>
      <c r="B12" s="70"/>
      <c r="C12" s="70"/>
      <c r="E12" s="225"/>
      <c r="G12" s="226"/>
      <c r="I12" s="225"/>
      <c r="K12" s="226"/>
    </row>
    <row r="13" spans="1:11" s="136" customFormat="1" ht="17.850000000000001" customHeight="1" x14ac:dyDescent="0.5">
      <c r="A13" s="70"/>
      <c r="B13" s="70" t="s">
        <v>115</v>
      </c>
      <c r="C13" s="70"/>
      <c r="E13" s="225"/>
      <c r="G13" s="226"/>
      <c r="I13" s="225"/>
      <c r="K13" s="226"/>
    </row>
    <row r="14" spans="1:11" s="136" customFormat="1" ht="17.850000000000001" customHeight="1" x14ac:dyDescent="0.5">
      <c r="A14" s="70"/>
      <c r="B14" s="70" t="s">
        <v>116</v>
      </c>
      <c r="C14" s="227">
        <v>11</v>
      </c>
      <c r="E14" s="225">
        <v>0</v>
      </c>
      <c r="G14" s="226">
        <v>0</v>
      </c>
      <c r="I14" s="225">
        <v>935283</v>
      </c>
      <c r="K14" s="226">
        <v>935283</v>
      </c>
    </row>
    <row r="15" spans="1:11" s="136" customFormat="1" ht="17.850000000000001" customHeight="1" x14ac:dyDescent="0.5">
      <c r="B15" s="136" t="s">
        <v>104</v>
      </c>
      <c r="C15" s="227">
        <v>12</v>
      </c>
      <c r="E15" s="225">
        <v>49916757</v>
      </c>
      <c r="G15" s="226">
        <v>44885823</v>
      </c>
      <c r="I15" s="225">
        <v>34333959</v>
      </c>
      <c r="K15" s="226">
        <v>30355301</v>
      </c>
    </row>
    <row r="16" spans="1:11" s="136" customFormat="1" ht="17.850000000000001" customHeight="1" x14ac:dyDescent="0.5">
      <c r="B16" s="70" t="s">
        <v>130</v>
      </c>
      <c r="C16" s="227">
        <v>13</v>
      </c>
      <c r="E16" s="225">
        <v>6544214</v>
      </c>
      <c r="G16" s="226">
        <v>6433707</v>
      </c>
      <c r="I16" s="225">
        <v>3895601</v>
      </c>
      <c r="K16" s="226">
        <v>3658347</v>
      </c>
    </row>
    <row r="17" spans="1:11" s="154" customFormat="1" ht="17.850000000000001" customHeight="1" x14ac:dyDescent="0.5">
      <c r="A17" s="70"/>
      <c r="B17" s="70" t="s">
        <v>39</v>
      </c>
      <c r="C17" s="227">
        <v>12</v>
      </c>
      <c r="D17" s="153"/>
      <c r="E17" s="225">
        <v>191496</v>
      </c>
      <c r="F17" s="153"/>
      <c r="G17" s="226">
        <v>226376</v>
      </c>
      <c r="H17" s="153"/>
      <c r="I17" s="225">
        <v>118243</v>
      </c>
      <c r="J17" s="153"/>
      <c r="K17" s="226">
        <v>140965</v>
      </c>
    </row>
    <row r="18" spans="1:11" s="154" customFormat="1" ht="17.850000000000001" customHeight="1" x14ac:dyDescent="0.5">
      <c r="A18" s="70"/>
      <c r="B18" s="228" t="s">
        <v>178</v>
      </c>
      <c r="C18" s="227"/>
      <c r="D18" s="153"/>
      <c r="E18" s="225">
        <v>464683</v>
      </c>
      <c r="F18" s="153"/>
      <c r="G18" s="226">
        <v>-1022412</v>
      </c>
      <c r="H18" s="153"/>
      <c r="I18" s="225">
        <v>429616</v>
      </c>
      <c r="J18" s="153"/>
      <c r="K18" s="226">
        <v>-1094745</v>
      </c>
    </row>
    <row r="19" spans="1:11" s="136" customFormat="1" ht="17.850000000000001" customHeight="1" x14ac:dyDescent="0.5">
      <c r="B19" s="229" t="s">
        <v>153</v>
      </c>
      <c r="C19" s="227">
        <v>8</v>
      </c>
      <c r="E19" s="225">
        <v>-3248201</v>
      </c>
      <c r="G19" s="226">
        <v>4814444</v>
      </c>
      <c r="I19" s="225">
        <v>-2309474</v>
      </c>
      <c r="K19" s="226">
        <v>5309381</v>
      </c>
    </row>
    <row r="20" spans="1:11" s="136" customFormat="1" ht="17.850000000000001" customHeight="1" x14ac:dyDescent="0.5">
      <c r="B20" s="136" t="s">
        <v>58</v>
      </c>
      <c r="C20" s="227">
        <v>8</v>
      </c>
      <c r="E20" s="225">
        <v>6482176</v>
      </c>
      <c r="G20" s="226">
        <v>14439100</v>
      </c>
      <c r="I20" s="225">
        <v>6530701</v>
      </c>
      <c r="K20" s="226">
        <v>12778741</v>
      </c>
    </row>
    <row r="21" spans="1:11" s="136" customFormat="1" ht="17.850000000000001" customHeight="1" x14ac:dyDescent="0.5">
      <c r="B21" s="136" t="s">
        <v>154</v>
      </c>
      <c r="C21" s="227"/>
      <c r="E21" s="225">
        <v>2494</v>
      </c>
      <c r="G21" s="226">
        <v>0</v>
      </c>
      <c r="I21" s="225">
        <v>0</v>
      </c>
      <c r="K21" s="226">
        <v>-47847</v>
      </c>
    </row>
    <row r="22" spans="1:11" s="136" customFormat="1" ht="17.850000000000001" customHeight="1" x14ac:dyDescent="0.5">
      <c r="B22" s="136" t="s">
        <v>102</v>
      </c>
      <c r="C22" s="227"/>
      <c r="E22" s="225">
        <v>108529</v>
      </c>
      <c r="G22" s="226">
        <v>257972</v>
      </c>
      <c r="I22" s="225">
        <v>103354</v>
      </c>
      <c r="K22" s="226">
        <v>257714</v>
      </c>
    </row>
    <row r="23" spans="1:11" s="136" customFormat="1" ht="17.850000000000001" customHeight="1" x14ac:dyDescent="0.5">
      <c r="B23" s="136" t="s">
        <v>210</v>
      </c>
      <c r="C23" s="227"/>
      <c r="E23" s="225">
        <v>0</v>
      </c>
      <c r="G23" s="226">
        <v>-143235</v>
      </c>
      <c r="I23" s="225">
        <v>0</v>
      </c>
      <c r="K23" s="226">
        <v>0</v>
      </c>
    </row>
    <row r="24" spans="1:11" s="136" customFormat="1" ht="17.850000000000001" customHeight="1" x14ac:dyDescent="0.5">
      <c r="B24" s="136" t="s">
        <v>52</v>
      </c>
      <c r="C24" s="227">
        <v>15</v>
      </c>
      <c r="E24" s="225">
        <v>1454856</v>
      </c>
      <c r="G24" s="226">
        <v>1352388</v>
      </c>
      <c r="I24" s="225">
        <v>653914</v>
      </c>
      <c r="K24" s="226">
        <v>631513</v>
      </c>
    </row>
    <row r="25" spans="1:11" s="136" customFormat="1" ht="17.850000000000001" customHeight="1" x14ac:dyDescent="0.5">
      <c r="B25" s="136" t="s">
        <v>124</v>
      </c>
      <c r="C25" s="227"/>
      <c r="E25" s="225">
        <v>0</v>
      </c>
      <c r="G25" s="226">
        <v>0</v>
      </c>
      <c r="I25" s="225">
        <v>-2549102</v>
      </c>
      <c r="K25" s="226">
        <v>-2546159</v>
      </c>
    </row>
    <row r="26" spans="1:11" s="136" customFormat="1" ht="17.850000000000001" customHeight="1" x14ac:dyDescent="0.5">
      <c r="B26" s="136" t="s">
        <v>125</v>
      </c>
      <c r="C26" s="227"/>
      <c r="E26" s="225">
        <v>138600</v>
      </c>
      <c r="G26" s="226">
        <v>138600</v>
      </c>
      <c r="I26" s="225">
        <v>69300</v>
      </c>
      <c r="K26" s="226">
        <v>69300</v>
      </c>
    </row>
    <row r="27" spans="1:11" s="136" customFormat="1" ht="17.850000000000001" customHeight="1" x14ac:dyDescent="0.5">
      <c r="B27" s="136" t="s">
        <v>40</v>
      </c>
      <c r="C27" s="227"/>
      <c r="E27" s="225">
        <v>-141448</v>
      </c>
      <c r="G27" s="226">
        <v>-207206</v>
      </c>
      <c r="I27" s="225">
        <v>-1763754</v>
      </c>
      <c r="K27" s="226">
        <v>-2206112</v>
      </c>
    </row>
    <row r="28" spans="1:11" s="136" customFormat="1" ht="17.850000000000001" customHeight="1" x14ac:dyDescent="0.5">
      <c r="B28" s="136" t="s">
        <v>191</v>
      </c>
      <c r="C28" s="227"/>
      <c r="E28" s="225">
        <v>0</v>
      </c>
      <c r="G28" s="226" t="s">
        <v>187</v>
      </c>
      <c r="I28" s="225">
        <v>-175831149</v>
      </c>
      <c r="K28" s="226">
        <v>-76999386</v>
      </c>
    </row>
    <row r="29" spans="1:11" s="136" customFormat="1" ht="17.850000000000001" customHeight="1" x14ac:dyDescent="0.5">
      <c r="B29" s="136" t="s">
        <v>30</v>
      </c>
      <c r="C29" s="227"/>
      <c r="E29" s="225">
        <f>-'T5-6'!G21</f>
        <v>2337354</v>
      </c>
      <c r="G29" s="226">
        <f>-'T5-6'!I21</f>
        <v>2295131</v>
      </c>
      <c r="I29" s="225">
        <f>-'T5-6'!K21</f>
        <v>2157174</v>
      </c>
      <c r="K29" s="226">
        <f>-'T5-6'!M21</f>
        <v>2161031</v>
      </c>
    </row>
    <row r="30" spans="1:11" s="136" customFormat="1" ht="17.850000000000001" customHeight="1" x14ac:dyDescent="0.5">
      <c r="B30" s="136" t="s">
        <v>199</v>
      </c>
      <c r="C30" s="227"/>
      <c r="E30" s="225">
        <v>-964130</v>
      </c>
      <c r="G30" s="226">
        <v>0</v>
      </c>
      <c r="I30" s="225">
        <v>0</v>
      </c>
      <c r="K30" s="226">
        <v>0</v>
      </c>
    </row>
    <row r="31" spans="1:11" s="136" customFormat="1" ht="17.850000000000001" customHeight="1" x14ac:dyDescent="0.5">
      <c r="B31" s="136" t="s">
        <v>207</v>
      </c>
      <c r="C31" s="227"/>
      <c r="E31" s="225">
        <v>16353082</v>
      </c>
      <c r="G31" s="226">
        <v>-15703307</v>
      </c>
      <c r="I31" s="225">
        <v>2796606</v>
      </c>
      <c r="K31" s="226">
        <v>1417708</v>
      </c>
    </row>
    <row r="32" spans="1:11" s="136" customFormat="1" ht="17.850000000000001" customHeight="1" x14ac:dyDescent="0.5">
      <c r="B32" s="136" t="s">
        <v>201</v>
      </c>
      <c r="C32" s="227"/>
      <c r="E32" s="225"/>
      <c r="G32" s="226"/>
      <c r="I32" s="225"/>
      <c r="K32" s="226"/>
    </row>
    <row r="33" spans="1:11" s="136" customFormat="1" ht="17.850000000000001" customHeight="1" x14ac:dyDescent="0.5">
      <c r="B33" s="136" t="s">
        <v>202</v>
      </c>
      <c r="C33" s="227"/>
      <c r="E33" s="225">
        <v>-2742313</v>
      </c>
      <c r="G33" s="226">
        <v>0</v>
      </c>
      <c r="I33" s="225">
        <v>-2371840</v>
      </c>
      <c r="K33" s="226">
        <v>0</v>
      </c>
    </row>
    <row r="34" spans="1:11" s="136" customFormat="1" ht="17.850000000000001" customHeight="1" x14ac:dyDescent="0.5">
      <c r="B34" s="136" t="s">
        <v>41</v>
      </c>
      <c r="C34" s="70"/>
      <c r="E34" s="225"/>
      <c r="G34" s="226"/>
      <c r="I34" s="225"/>
      <c r="K34" s="226"/>
    </row>
    <row r="35" spans="1:11" s="136" customFormat="1" ht="17.850000000000001" customHeight="1" x14ac:dyDescent="0.5">
      <c r="B35" s="72" t="s">
        <v>42</v>
      </c>
      <c r="C35" s="70"/>
      <c r="E35" s="225">
        <v>14368389</v>
      </c>
      <c r="G35" s="226">
        <v>-63702013</v>
      </c>
      <c r="I35" s="225">
        <v>-30753062</v>
      </c>
      <c r="K35" s="226">
        <v>-42258848</v>
      </c>
    </row>
    <row r="36" spans="1:11" s="136" customFormat="1" ht="17.850000000000001" customHeight="1" x14ac:dyDescent="0.5">
      <c r="B36" s="72" t="s">
        <v>43</v>
      </c>
      <c r="C36" s="70"/>
      <c r="E36" s="225">
        <v>-2364208</v>
      </c>
      <c r="G36" s="226">
        <v>-147836499</v>
      </c>
      <c r="I36" s="225">
        <v>-174421</v>
      </c>
      <c r="K36" s="226">
        <v>-98444032</v>
      </c>
    </row>
    <row r="37" spans="1:11" s="136" customFormat="1" ht="17.850000000000001" customHeight="1" x14ac:dyDescent="0.5">
      <c r="B37" s="72" t="s">
        <v>172</v>
      </c>
      <c r="C37" s="70"/>
      <c r="E37" s="225">
        <v>-381719</v>
      </c>
      <c r="G37" s="226">
        <v>-302087</v>
      </c>
      <c r="I37" s="225">
        <v>-381719</v>
      </c>
      <c r="K37" s="226">
        <v>-302087</v>
      </c>
    </row>
    <row r="38" spans="1:11" s="136" customFormat="1" ht="17.850000000000001" customHeight="1" x14ac:dyDescent="0.5">
      <c r="B38" s="70" t="s">
        <v>44</v>
      </c>
      <c r="E38" s="225">
        <v>-7896014</v>
      </c>
      <c r="G38" s="226">
        <v>-9226812</v>
      </c>
      <c r="I38" s="225">
        <v>1016788</v>
      </c>
      <c r="K38" s="226">
        <v>-946770</v>
      </c>
    </row>
    <row r="39" spans="1:11" s="136" customFormat="1" ht="17.850000000000001" customHeight="1" x14ac:dyDescent="0.5">
      <c r="B39" s="72" t="s">
        <v>45</v>
      </c>
      <c r="E39" s="225">
        <v>-3344795</v>
      </c>
      <c r="G39" s="226">
        <v>333254</v>
      </c>
      <c r="I39" s="225">
        <v>2250</v>
      </c>
      <c r="K39" s="226">
        <v>1840</v>
      </c>
    </row>
    <row r="40" spans="1:11" s="136" customFormat="1" ht="17.850000000000001" customHeight="1" x14ac:dyDescent="0.5">
      <c r="B40" s="230" t="s">
        <v>46</v>
      </c>
      <c r="C40" s="70"/>
      <c r="E40" s="225">
        <v>-64730280</v>
      </c>
      <c r="F40" s="154"/>
      <c r="G40" s="226">
        <v>39665481</v>
      </c>
      <c r="H40" s="154"/>
      <c r="I40" s="225">
        <v>-77918986</v>
      </c>
      <c r="J40" s="154"/>
      <c r="K40" s="226">
        <v>24376907</v>
      </c>
    </row>
    <row r="41" spans="1:11" s="136" customFormat="1" ht="17.850000000000001" customHeight="1" x14ac:dyDescent="0.5">
      <c r="A41" s="70"/>
      <c r="B41" s="72" t="s">
        <v>47</v>
      </c>
      <c r="C41" s="70"/>
      <c r="E41" s="231">
        <v>-1453387</v>
      </c>
      <c r="G41" s="232">
        <v>-8234961</v>
      </c>
      <c r="I41" s="231">
        <v>132610</v>
      </c>
      <c r="K41" s="232">
        <v>-4560766</v>
      </c>
    </row>
    <row r="42" spans="1:11" s="136" customFormat="1" ht="4.3499999999999996" customHeight="1" x14ac:dyDescent="0.5">
      <c r="A42" s="70"/>
      <c r="B42" s="72"/>
      <c r="C42" s="70"/>
      <c r="E42" s="164"/>
      <c r="G42" s="153"/>
      <c r="I42" s="164"/>
      <c r="K42" s="153"/>
    </row>
    <row r="43" spans="1:11" s="136" customFormat="1" ht="17.850000000000001" customHeight="1" x14ac:dyDescent="0.5">
      <c r="A43" s="70" t="s">
        <v>48</v>
      </c>
      <c r="B43" s="70"/>
      <c r="C43" s="70"/>
      <c r="D43" s="226"/>
      <c r="E43" s="225">
        <f>SUM(E11:E41)</f>
        <v>187109836</v>
      </c>
      <c r="F43" s="226"/>
      <c r="G43" s="226">
        <f>SUM(G11:G41)</f>
        <v>68697011</v>
      </c>
      <c r="H43" s="226"/>
      <c r="I43" s="225">
        <f>SUM(I11:I41)</f>
        <v>43012373</v>
      </c>
      <c r="J43" s="226"/>
      <c r="K43" s="226">
        <f>SUM(K11:K41)</f>
        <v>35923703</v>
      </c>
    </row>
    <row r="44" spans="1:11" s="136" customFormat="1" ht="17.850000000000001" customHeight="1" x14ac:dyDescent="0.5">
      <c r="A44" s="70" t="s">
        <v>181</v>
      </c>
      <c r="B44" s="70"/>
      <c r="C44" s="227">
        <v>15</v>
      </c>
      <c r="D44" s="226"/>
      <c r="E44" s="225">
        <v>-786600</v>
      </c>
      <c r="F44" s="226"/>
      <c r="G44" s="226">
        <v>-446736</v>
      </c>
      <c r="H44" s="226"/>
      <c r="I44" s="225">
        <v>-756000</v>
      </c>
      <c r="J44" s="226"/>
      <c r="K44" s="226">
        <v>0</v>
      </c>
    </row>
    <row r="45" spans="1:11" s="154" customFormat="1" ht="17.850000000000001" customHeight="1" x14ac:dyDescent="0.5">
      <c r="A45" s="233" t="s">
        <v>182</v>
      </c>
      <c r="B45" s="70"/>
      <c r="C45" s="70"/>
      <c r="D45" s="136"/>
      <c r="E45" s="225">
        <v>-2337354</v>
      </c>
      <c r="F45" s="136"/>
      <c r="G45" s="226">
        <v>-2295131</v>
      </c>
      <c r="H45" s="136"/>
      <c r="I45" s="225">
        <v>-2157174</v>
      </c>
      <c r="J45" s="136"/>
      <c r="K45" s="226">
        <v>-2161031</v>
      </c>
    </row>
    <row r="46" spans="1:11" s="154" customFormat="1" ht="17.850000000000001" customHeight="1" x14ac:dyDescent="0.5">
      <c r="A46" s="70" t="s">
        <v>183</v>
      </c>
      <c r="B46" s="70"/>
      <c r="C46" s="70"/>
      <c r="D46" s="136"/>
      <c r="E46" s="231">
        <v>-1822404</v>
      </c>
      <c r="G46" s="232">
        <v>-753944</v>
      </c>
      <c r="I46" s="231">
        <v>-872235</v>
      </c>
      <c r="K46" s="232">
        <v>-396546</v>
      </c>
    </row>
    <row r="47" spans="1:11" s="154" customFormat="1" ht="4.3499999999999996" customHeight="1" x14ac:dyDescent="0.5">
      <c r="A47" s="70"/>
      <c r="B47" s="70"/>
      <c r="C47" s="70"/>
      <c r="D47" s="136"/>
      <c r="E47" s="164"/>
      <c r="F47" s="136"/>
      <c r="G47" s="153"/>
      <c r="H47" s="136"/>
      <c r="I47" s="164"/>
      <c r="J47" s="136"/>
      <c r="K47" s="153"/>
    </row>
    <row r="48" spans="1:11" s="154" customFormat="1" ht="17.850000000000001" customHeight="1" x14ac:dyDescent="0.5">
      <c r="A48" s="70" t="s">
        <v>120</v>
      </c>
      <c r="B48" s="70"/>
      <c r="C48" s="70"/>
      <c r="D48" s="153"/>
      <c r="E48" s="234">
        <f>SUM(E43:E46)</f>
        <v>182163478</v>
      </c>
      <c r="F48" s="153"/>
      <c r="G48" s="235">
        <f>SUM(G43:G46)</f>
        <v>65201200</v>
      </c>
      <c r="H48" s="153"/>
      <c r="I48" s="234">
        <f>SUM(I43:I46)</f>
        <v>39226964</v>
      </c>
      <c r="J48" s="153"/>
      <c r="K48" s="235">
        <f>SUM(K43:K46)</f>
        <v>33366126</v>
      </c>
    </row>
    <row r="49" spans="1:11" s="154" customFormat="1" ht="13.5" customHeight="1" x14ac:dyDescent="0.5">
      <c r="A49" s="70"/>
      <c r="B49" s="70"/>
      <c r="C49" s="70"/>
      <c r="D49" s="153"/>
      <c r="E49" s="153"/>
      <c r="F49" s="153"/>
      <c r="G49" s="153"/>
      <c r="H49" s="153"/>
      <c r="I49" s="153"/>
      <c r="J49" s="153"/>
      <c r="K49" s="153"/>
    </row>
    <row r="50" spans="1:11" s="8" customFormat="1" ht="21.95" customHeight="1" x14ac:dyDescent="0.5">
      <c r="A50" s="236" t="str">
        <f>'T2-4'!A51</f>
        <v>หมายเหตุประกอบข้อมูลทางการเงินเป็นส่วนหนึ่งของข้อมูลทางการเงินระหว่างกาลนี้</v>
      </c>
      <c r="B50" s="237"/>
      <c r="C50" s="237"/>
      <c r="D50" s="78"/>
      <c r="E50" s="78"/>
      <c r="F50" s="78"/>
      <c r="G50" s="78"/>
      <c r="H50" s="78"/>
      <c r="I50" s="78"/>
      <c r="J50" s="78"/>
      <c r="K50" s="78"/>
    </row>
    <row r="51" spans="1:11" s="8" customFormat="1" ht="20.100000000000001" customHeight="1" x14ac:dyDescent="0.5">
      <c r="A51" s="238" t="str">
        <f>A1</f>
        <v>บริษัท อาร์ แอนด์ บี ฟู้ด ซัพพลาย จำกัด (มหาชน)</v>
      </c>
      <c r="B51" s="239"/>
      <c r="C51" s="239"/>
    </row>
    <row r="52" spans="1:11" ht="20.100000000000001" customHeight="1" x14ac:dyDescent="0.5">
      <c r="A52" s="211" t="s">
        <v>184</v>
      </c>
      <c r="B52" s="239"/>
      <c r="C52" s="239"/>
      <c r="D52" s="8"/>
      <c r="E52" s="8"/>
      <c r="F52" s="8"/>
      <c r="G52" s="8"/>
      <c r="H52" s="8"/>
      <c r="I52" s="8"/>
      <c r="J52" s="8"/>
      <c r="K52" s="8"/>
    </row>
    <row r="53" spans="1:11" ht="20.100000000000001" customHeight="1" x14ac:dyDescent="0.5">
      <c r="A53" s="212" t="str">
        <f>A3</f>
        <v>สำหรับงวดสามเดือนสิ้นสุดวันที่ 31 มีนาคม พ.ศ. 2566</v>
      </c>
      <c r="B53" s="237"/>
      <c r="C53" s="237"/>
      <c r="D53" s="78"/>
      <c r="E53" s="78"/>
      <c r="F53" s="78"/>
      <c r="G53" s="78"/>
      <c r="H53" s="78"/>
      <c r="I53" s="78"/>
      <c r="J53" s="78"/>
      <c r="K53" s="78"/>
    </row>
    <row r="54" spans="1:11" s="8" customFormat="1" ht="18.95" customHeight="1" x14ac:dyDescent="0.5">
      <c r="A54" s="239"/>
      <c r="B54" s="239"/>
      <c r="C54" s="240"/>
      <c r="E54" s="241"/>
      <c r="G54" s="241"/>
      <c r="I54" s="241"/>
      <c r="K54" s="241"/>
    </row>
    <row r="55" spans="1:11" s="154" customFormat="1" ht="17.850000000000001" customHeight="1" x14ac:dyDescent="0.5">
      <c r="A55" s="242"/>
      <c r="B55" s="242"/>
      <c r="C55" s="243"/>
      <c r="E55" s="295" t="s">
        <v>53</v>
      </c>
      <c r="F55" s="295"/>
      <c r="G55" s="295"/>
      <c r="H55" s="215"/>
      <c r="I55" s="294" t="s">
        <v>67</v>
      </c>
      <c r="J55" s="294"/>
      <c r="K55" s="294"/>
    </row>
    <row r="56" spans="1:11" s="154" customFormat="1" ht="17.850000000000001" customHeight="1" x14ac:dyDescent="0.5">
      <c r="E56" s="216" t="s">
        <v>54</v>
      </c>
      <c r="G56" s="216" t="s">
        <v>54</v>
      </c>
      <c r="I56" s="216" t="s">
        <v>54</v>
      </c>
      <c r="J56" s="136"/>
      <c r="K56" s="216" t="s">
        <v>54</v>
      </c>
    </row>
    <row r="57" spans="1:11" s="154" customFormat="1" ht="17.850000000000001" customHeight="1" x14ac:dyDescent="0.5">
      <c r="A57" s="242"/>
      <c r="B57" s="242"/>
      <c r="C57" s="243"/>
      <c r="E57" s="36" t="s">
        <v>55</v>
      </c>
      <c r="F57" s="217"/>
      <c r="G57" s="36" t="s">
        <v>55</v>
      </c>
      <c r="I57" s="36" t="s">
        <v>55</v>
      </c>
      <c r="J57" s="217"/>
      <c r="K57" s="36" t="s">
        <v>55</v>
      </c>
    </row>
    <row r="58" spans="1:11" s="154" customFormat="1" ht="17.850000000000001" customHeight="1" x14ac:dyDescent="0.5">
      <c r="A58" s="242"/>
      <c r="B58" s="242"/>
      <c r="D58" s="215"/>
      <c r="E58" s="36" t="s">
        <v>194</v>
      </c>
      <c r="F58" s="217"/>
      <c r="G58" s="36" t="s">
        <v>161</v>
      </c>
      <c r="H58" s="218"/>
      <c r="I58" s="36" t="s">
        <v>194</v>
      </c>
      <c r="J58" s="217"/>
      <c r="K58" s="36" t="s">
        <v>161</v>
      </c>
    </row>
    <row r="59" spans="1:11" s="154" customFormat="1" ht="17.850000000000001" customHeight="1" x14ac:dyDescent="0.5">
      <c r="B59" s="222"/>
      <c r="C59" s="220" t="s">
        <v>1</v>
      </c>
      <c r="D59" s="136"/>
      <c r="E59" s="146" t="s">
        <v>2</v>
      </c>
      <c r="F59" s="221"/>
      <c r="G59" s="146" t="s">
        <v>2</v>
      </c>
      <c r="H59" s="136"/>
      <c r="I59" s="146" t="s">
        <v>2</v>
      </c>
      <c r="J59" s="221"/>
      <c r="K59" s="146" t="s">
        <v>2</v>
      </c>
    </row>
    <row r="60" spans="1:11" s="154" customFormat="1" ht="17.850000000000001" customHeight="1" x14ac:dyDescent="0.5">
      <c r="A60" s="222" t="s">
        <v>49</v>
      </c>
      <c r="B60" s="222"/>
      <c r="C60" s="144"/>
      <c r="D60" s="136"/>
      <c r="E60" s="244"/>
      <c r="F60" s="221"/>
      <c r="G60" s="37"/>
      <c r="H60" s="136"/>
      <c r="I60" s="244"/>
      <c r="J60" s="221"/>
      <c r="K60" s="37"/>
    </row>
    <row r="61" spans="1:11" s="154" customFormat="1" ht="17.850000000000001" customHeight="1" x14ac:dyDescent="0.5">
      <c r="A61" s="136" t="s">
        <v>173</v>
      </c>
      <c r="B61" s="136"/>
      <c r="C61" s="245"/>
      <c r="E61" s="246"/>
      <c r="G61" s="247"/>
      <c r="I61" s="246"/>
      <c r="K61" s="247"/>
    </row>
    <row r="62" spans="1:11" s="154" customFormat="1" ht="17.850000000000001" customHeight="1" x14ac:dyDescent="0.5">
      <c r="A62" s="136"/>
      <c r="B62" s="136" t="s">
        <v>140</v>
      </c>
      <c r="C62" s="245"/>
      <c r="E62" s="246">
        <v>0</v>
      </c>
      <c r="G62" s="247">
        <v>-400000000</v>
      </c>
      <c r="I62" s="246">
        <v>0</v>
      </c>
      <c r="K62" s="247">
        <v>-400000000</v>
      </c>
    </row>
    <row r="63" spans="1:11" s="154" customFormat="1" ht="17.850000000000001" customHeight="1" x14ac:dyDescent="0.5">
      <c r="A63" s="136" t="s">
        <v>174</v>
      </c>
      <c r="B63" s="136"/>
      <c r="C63" s="245"/>
      <c r="E63" s="246"/>
      <c r="G63" s="247"/>
      <c r="I63" s="246"/>
      <c r="K63" s="247"/>
    </row>
    <row r="64" spans="1:11" s="154" customFormat="1" ht="17.850000000000001" customHeight="1" x14ac:dyDescent="0.5">
      <c r="A64" s="136"/>
      <c r="B64" s="136" t="s">
        <v>175</v>
      </c>
      <c r="C64" s="245"/>
      <c r="E64" s="246">
        <v>0</v>
      </c>
      <c r="G64" s="247">
        <v>613383132</v>
      </c>
      <c r="I64" s="246">
        <v>0</v>
      </c>
      <c r="K64" s="247">
        <v>613383132</v>
      </c>
    </row>
    <row r="65" spans="1:11" s="154" customFormat="1" ht="17.850000000000001" customHeight="1" x14ac:dyDescent="0.5">
      <c r="A65" s="136" t="s">
        <v>50</v>
      </c>
      <c r="B65" s="136"/>
      <c r="C65" s="245"/>
      <c r="E65" s="246">
        <v>-131503134</v>
      </c>
      <c r="G65" s="247">
        <v>-57517068</v>
      </c>
      <c r="I65" s="246">
        <v>-40759272</v>
      </c>
      <c r="K65" s="247">
        <v>-54908450</v>
      </c>
    </row>
    <row r="66" spans="1:11" s="154" customFormat="1" ht="17.850000000000001" customHeight="1" x14ac:dyDescent="0.5">
      <c r="A66" s="136" t="s">
        <v>95</v>
      </c>
      <c r="B66" s="136"/>
      <c r="C66" s="245"/>
      <c r="E66" s="246">
        <v>557</v>
      </c>
      <c r="G66" s="247">
        <v>0</v>
      </c>
      <c r="I66" s="246">
        <v>0</v>
      </c>
      <c r="K66" s="247">
        <v>1004793</v>
      </c>
    </row>
    <row r="67" spans="1:11" s="154" customFormat="1" ht="17.850000000000001" customHeight="1" x14ac:dyDescent="0.5">
      <c r="A67" s="136" t="s">
        <v>59</v>
      </c>
      <c r="B67" s="136"/>
      <c r="C67" s="245">
        <v>12</v>
      </c>
      <c r="E67" s="246">
        <v>-48200</v>
      </c>
      <c r="G67" s="247">
        <v>-245600</v>
      </c>
      <c r="I67" s="246">
        <v>-34900</v>
      </c>
      <c r="K67" s="247">
        <v>-158600</v>
      </c>
    </row>
    <row r="68" spans="1:11" s="154" customFormat="1" ht="17.850000000000001" customHeight="1" x14ac:dyDescent="0.5">
      <c r="A68" s="71" t="s">
        <v>176</v>
      </c>
      <c r="B68" s="136"/>
      <c r="C68" s="245"/>
      <c r="E68" s="246">
        <v>0</v>
      </c>
      <c r="G68" s="247">
        <v>0</v>
      </c>
      <c r="I68" s="246">
        <v>0</v>
      </c>
      <c r="K68" s="247">
        <v>6606027</v>
      </c>
    </row>
    <row r="69" spans="1:11" s="154" customFormat="1" ht="17.850000000000001" customHeight="1" x14ac:dyDescent="0.5">
      <c r="A69" s="154" t="s">
        <v>177</v>
      </c>
      <c r="B69" s="136"/>
      <c r="C69" s="143">
        <v>19</v>
      </c>
      <c r="E69" s="164">
        <v>0</v>
      </c>
      <c r="G69" s="153">
        <v>0</v>
      </c>
      <c r="I69" s="164">
        <v>6072291</v>
      </c>
      <c r="K69" s="153">
        <v>9561204</v>
      </c>
    </row>
    <row r="70" spans="1:11" s="154" customFormat="1" ht="17.850000000000001" customHeight="1" x14ac:dyDescent="0.5">
      <c r="A70" s="136" t="s">
        <v>158</v>
      </c>
      <c r="B70" s="136"/>
      <c r="C70" s="245">
        <v>10.199999999999999</v>
      </c>
      <c r="E70" s="246">
        <v>0</v>
      </c>
      <c r="F70" s="248"/>
      <c r="G70" s="247">
        <v>0</v>
      </c>
      <c r="H70" s="248"/>
      <c r="I70" s="246">
        <v>-63877833</v>
      </c>
      <c r="J70" s="248"/>
      <c r="K70" s="247">
        <v>0</v>
      </c>
    </row>
    <row r="71" spans="1:11" s="154" customFormat="1" ht="17.850000000000001" customHeight="1" x14ac:dyDescent="0.5">
      <c r="A71" s="136" t="s">
        <v>121</v>
      </c>
      <c r="B71" s="136"/>
      <c r="C71" s="245"/>
      <c r="E71" s="246">
        <v>0</v>
      </c>
      <c r="F71" s="248"/>
      <c r="G71" s="247">
        <v>0</v>
      </c>
      <c r="H71" s="248"/>
      <c r="I71" s="246">
        <v>2491576</v>
      </c>
      <c r="J71" s="248"/>
      <c r="K71" s="247">
        <v>2488634</v>
      </c>
    </row>
    <row r="72" spans="1:11" s="154" customFormat="1" ht="17.850000000000001" customHeight="1" x14ac:dyDescent="0.5">
      <c r="A72" s="136" t="s">
        <v>126</v>
      </c>
      <c r="B72" s="136"/>
      <c r="C72" s="245"/>
      <c r="E72" s="246">
        <v>-115500</v>
      </c>
      <c r="F72" s="248"/>
      <c r="G72" s="247">
        <v>-115500</v>
      </c>
      <c r="H72" s="248"/>
      <c r="I72" s="246">
        <v>-69300</v>
      </c>
      <c r="J72" s="248"/>
      <c r="K72" s="247">
        <v>-69300</v>
      </c>
    </row>
    <row r="73" spans="1:11" s="154" customFormat="1" ht="17.850000000000001" customHeight="1" x14ac:dyDescent="0.5">
      <c r="A73" s="136" t="s">
        <v>40</v>
      </c>
      <c r="B73" s="136"/>
      <c r="C73" s="70"/>
      <c r="E73" s="246">
        <v>136063</v>
      </c>
      <c r="G73" s="247">
        <v>148380</v>
      </c>
      <c r="I73" s="246">
        <v>1674003</v>
      </c>
      <c r="K73" s="247">
        <v>2695070</v>
      </c>
    </row>
    <row r="74" spans="1:11" s="154" customFormat="1" ht="17.850000000000001" customHeight="1" x14ac:dyDescent="0.5">
      <c r="A74" s="70" t="s">
        <v>203</v>
      </c>
      <c r="B74" s="136"/>
      <c r="C74" s="227"/>
      <c r="E74" s="249">
        <v>0</v>
      </c>
      <c r="G74" s="250">
        <v>0</v>
      </c>
      <c r="I74" s="249">
        <v>4590000</v>
      </c>
      <c r="K74" s="250">
        <v>0</v>
      </c>
    </row>
    <row r="75" spans="1:11" s="154" customFormat="1" ht="6" customHeight="1" x14ac:dyDescent="0.5">
      <c r="A75" s="242"/>
      <c r="B75" s="242"/>
      <c r="C75" s="251"/>
      <c r="E75" s="252"/>
      <c r="I75" s="252"/>
    </row>
    <row r="76" spans="1:11" s="154" customFormat="1" ht="17.850000000000001" customHeight="1" x14ac:dyDescent="0.5">
      <c r="A76" s="251" t="s">
        <v>188</v>
      </c>
      <c r="B76" s="251"/>
      <c r="C76" s="70"/>
      <c r="E76" s="234">
        <f>SUM(E61:E74)</f>
        <v>-131530214</v>
      </c>
      <c r="G76" s="235">
        <f>SUM(G61:G74)</f>
        <v>155653344</v>
      </c>
      <c r="I76" s="234">
        <f>SUM(I61:I74)</f>
        <v>-89913435</v>
      </c>
      <c r="K76" s="235">
        <f>SUM(K61:K74)</f>
        <v>180602510</v>
      </c>
    </row>
    <row r="77" spans="1:11" s="154" customFormat="1" ht="15" customHeight="1" x14ac:dyDescent="0.5">
      <c r="A77" s="242"/>
      <c r="B77" s="242"/>
      <c r="C77" s="227"/>
      <c r="E77" s="252"/>
      <c r="I77" s="252"/>
    </row>
    <row r="78" spans="1:11" s="154" customFormat="1" ht="17.850000000000001" customHeight="1" x14ac:dyDescent="0.5">
      <c r="A78" s="253" t="s">
        <v>51</v>
      </c>
      <c r="B78" s="254"/>
      <c r="E78" s="164"/>
      <c r="G78" s="153"/>
      <c r="I78" s="164"/>
      <c r="K78" s="153"/>
    </row>
    <row r="79" spans="1:11" s="154" customFormat="1" ht="17.850000000000001" customHeight="1" x14ac:dyDescent="0.5">
      <c r="A79" s="154" t="s">
        <v>155</v>
      </c>
      <c r="B79" s="242"/>
      <c r="C79" s="243"/>
      <c r="E79" s="164">
        <v>-1998550</v>
      </c>
      <c r="G79" s="153">
        <v>-1737702</v>
      </c>
      <c r="I79" s="164">
        <v>-677696</v>
      </c>
      <c r="K79" s="153">
        <v>-348720</v>
      </c>
    </row>
    <row r="80" spans="1:11" s="154" customFormat="1" ht="17.850000000000001" customHeight="1" x14ac:dyDescent="0.5">
      <c r="A80" s="154" t="s">
        <v>190</v>
      </c>
      <c r="B80" s="242"/>
      <c r="C80" s="243"/>
      <c r="E80" s="164">
        <v>0</v>
      </c>
      <c r="G80" s="153">
        <v>4899387</v>
      </c>
      <c r="I80" s="164">
        <v>0</v>
      </c>
      <c r="K80" s="153">
        <v>0</v>
      </c>
    </row>
    <row r="81" spans="1:11" s="154" customFormat="1" ht="17.850000000000001" customHeight="1" x14ac:dyDescent="0.5">
      <c r="A81" s="154" t="s">
        <v>204</v>
      </c>
      <c r="B81" s="242"/>
      <c r="C81" s="243"/>
      <c r="E81" s="255">
        <v>-4410851</v>
      </c>
      <c r="G81" s="256">
        <v>0</v>
      </c>
      <c r="I81" s="255">
        <v>0</v>
      </c>
      <c r="K81" s="256">
        <v>0</v>
      </c>
    </row>
    <row r="82" spans="1:11" s="154" customFormat="1" ht="6" customHeight="1" x14ac:dyDescent="0.5">
      <c r="A82" s="242"/>
      <c r="B82" s="242"/>
      <c r="C82" s="251"/>
      <c r="E82" s="252"/>
      <c r="I82" s="252"/>
    </row>
    <row r="83" spans="1:11" s="136" customFormat="1" ht="18" customHeight="1" x14ac:dyDescent="0.5">
      <c r="A83" s="242" t="s">
        <v>189</v>
      </c>
      <c r="B83" s="242"/>
      <c r="C83" s="242"/>
      <c r="D83" s="154"/>
      <c r="E83" s="234">
        <f>SUM(E79:E82)</f>
        <v>-6409401</v>
      </c>
      <c r="F83" s="154"/>
      <c r="G83" s="235">
        <f>SUM(G79:G82)</f>
        <v>3161685</v>
      </c>
      <c r="H83" s="154"/>
      <c r="I83" s="234">
        <f>SUM(I79:I82)</f>
        <v>-677696</v>
      </c>
      <c r="J83" s="154"/>
      <c r="K83" s="235">
        <f>SUM(K79:K82)</f>
        <v>-348720</v>
      </c>
    </row>
    <row r="84" spans="1:11" s="154" customFormat="1" ht="6" customHeight="1" x14ac:dyDescent="0.5">
      <c r="A84" s="242"/>
      <c r="B84" s="242"/>
      <c r="C84" s="242"/>
      <c r="E84" s="252"/>
      <c r="I84" s="252"/>
    </row>
    <row r="85" spans="1:11" s="154" customFormat="1" ht="17.850000000000001" customHeight="1" x14ac:dyDescent="0.5">
      <c r="A85" s="257" t="s">
        <v>208</v>
      </c>
      <c r="B85" s="72"/>
      <c r="C85" s="72"/>
      <c r="D85" s="136"/>
      <c r="E85" s="164">
        <f>+SUM(E83,E76,E48)</f>
        <v>44223863</v>
      </c>
      <c r="F85" s="258"/>
      <c r="G85" s="153">
        <f>+SUM(G83,G76,G48)</f>
        <v>224016229</v>
      </c>
      <c r="H85" s="258"/>
      <c r="I85" s="164">
        <f>+SUM(I83,I76,I48)</f>
        <v>-51364167</v>
      </c>
      <c r="J85" s="258"/>
      <c r="K85" s="153">
        <f>+SUM(K83,K76,K48)</f>
        <v>213619916</v>
      </c>
    </row>
    <row r="86" spans="1:11" s="136" customFormat="1" ht="17.850000000000001" customHeight="1" x14ac:dyDescent="0.5">
      <c r="A86" s="72" t="s">
        <v>83</v>
      </c>
      <c r="B86" s="72"/>
      <c r="C86" s="259"/>
      <c r="E86" s="164">
        <v>666461731</v>
      </c>
      <c r="F86" s="258"/>
      <c r="G86" s="153">
        <v>774464411</v>
      </c>
      <c r="H86" s="258"/>
      <c r="I86" s="164">
        <v>228046428</v>
      </c>
      <c r="J86" s="258"/>
      <c r="K86" s="153">
        <v>357869139</v>
      </c>
    </row>
    <row r="87" spans="1:11" s="136" customFormat="1" ht="17.850000000000001" customHeight="1" x14ac:dyDescent="0.5">
      <c r="A87" s="72" t="s">
        <v>209</v>
      </c>
      <c r="B87" s="72"/>
      <c r="C87" s="259"/>
      <c r="E87" s="164">
        <v>-910710</v>
      </c>
      <c r="F87" s="258"/>
      <c r="G87" s="153">
        <v>-346429</v>
      </c>
      <c r="H87" s="258"/>
      <c r="I87" s="164">
        <v>-967517</v>
      </c>
      <c r="J87" s="258"/>
      <c r="K87" s="153">
        <v>-250605</v>
      </c>
    </row>
    <row r="88" spans="1:11" s="154" customFormat="1" ht="6" customHeight="1" x14ac:dyDescent="0.5">
      <c r="A88" s="242"/>
      <c r="B88" s="242"/>
      <c r="C88" s="251"/>
      <c r="E88" s="252"/>
      <c r="I88" s="252"/>
    </row>
    <row r="89" spans="1:11" s="136" customFormat="1" ht="17.850000000000001" customHeight="1" thickBot="1" x14ac:dyDescent="0.55000000000000004">
      <c r="A89" s="257" t="s">
        <v>84</v>
      </c>
      <c r="B89" s="72"/>
      <c r="C89" s="72"/>
      <c r="E89" s="260">
        <f>SUM(E85:E88)</f>
        <v>709774884</v>
      </c>
      <c r="F89" s="258"/>
      <c r="G89" s="261">
        <f>SUM(G85:G88)</f>
        <v>998134211</v>
      </c>
      <c r="H89" s="258"/>
      <c r="I89" s="260">
        <f>SUM(I85:I88)</f>
        <v>175714744</v>
      </c>
      <c r="J89" s="258"/>
      <c r="K89" s="261">
        <f>SUM(K85:K88)</f>
        <v>571238450</v>
      </c>
    </row>
    <row r="90" spans="1:11" s="154" customFormat="1" ht="15" customHeight="1" thickTop="1" x14ac:dyDescent="0.5">
      <c r="A90" s="242"/>
      <c r="B90" s="242"/>
      <c r="C90" s="242"/>
      <c r="E90" s="164"/>
      <c r="F90" s="258"/>
      <c r="G90" s="153"/>
      <c r="H90" s="258"/>
      <c r="I90" s="164"/>
      <c r="J90" s="258"/>
      <c r="K90" s="153"/>
    </row>
    <row r="91" spans="1:11" s="154" customFormat="1" ht="17.850000000000001" customHeight="1" x14ac:dyDescent="0.5">
      <c r="A91" s="257" t="s">
        <v>156</v>
      </c>
      <c r="B91" s="72"/>
      <c r="C91" s="72"/>
      <c r="D91" s="136"/>
      <c r="E91" s="164"/>
      <c r="F91" s="248"/>
      <c r="G91" s="153"/>
      <c r="H91" s="248"/>
      <c r="I91" s="164"/>
      <c r="J91" s="258"/>
      <c r="K91" s="153"/>
    </row>
    <row r="92" spans="1:11" s="154" customFormat="1" ht="6" customHeight="1" x14ac:dyDescent="0.5">
      <c r="A92" s="242"/>
      <c r="B92" s="242"/>
      <c r="C92" s="251"/>
      <c r="E92" s="252"/>
      <c r="I92" s="252"/>
    </row>
    <row r="93" spans="1:11" s="136" customFormat="1" ht="17.850000000000001" customHeight="1" x14ac:dyDescent="0.5">
      <c r="A93" s="72" t="s">
        <v>128</v>
      </c>
      <c r="C93" s="259"/>
      <c r="E93" s="164">
        <v>7963902</v>
      </c>
      <c r="F93" s="258"/>
      <c r="G93" s="153">
        <v>7888</v>
      </c>
      <c r="H93" s="258"/>
      <c r="I93" s="262">
        <v>7845588</v>
      </c>
      <c r="J93" s="258"/>
      <c r="K93" s="263">
        <v>-1852497</v>
      </c>
    </row>
    <row r="94" spans="1:11" s="136" customFormat="1" ht="17.850000000000001" customHeight="1" x14ac:dyDescent="0.5">
      <c r="A94" s="72" t="s">
        <v>134</v>
      </c>
      <c r="C94" s="259">
        <v>13</v>
      </c>
      <c r="E94" s="262">
        <v>176396</v>
      </c>
      <c r="F94" s="258"/>
      <c r="G94" s="263">
        <v>1046266</v>
      </c>
      <c r="H94" s="258"/>
      <c r="I94" s="262">
        <f>0</f>
        <v>0</v>
      </c>
      <c r="J94" s="258"/>
      <c r="K94" s="263">
        <v>869869</v>
      </c>
    </row>
    <row r="95" spans="1:11" s="136" customFormat="1" ht="17.850000000000001" customHeight="1" x14ac:dyDescent="0.5">
      <c r="A95" s="72" t="s">
        <v>133</v>
      </c>
      <c r="C95" s="259"/>
      <c r="E95" s="262">
        <v>0</v>
      </c>
      <c r="F95" s="258"/>
      <c r="G95" s="263">
        <v>0</v>
      </c>
      <c r="H95" s="258"/>
      <c r="I95" s="262">
        <v>57526</v>
      </c>
      <c r="J95" s="258"/>
      <c r="K95" s="263">
        <v>57525</v>
      </c>
    </row>
    <row r="96" spans="1:11" s="136" customFormat="1" ht="17.850000000000001" customHeight="1" x14ac:dyDescent="0.5">
      <c r="A96" s="72" t="s">
        <v>171</v>
      </c>
      <c r="C96" s="259"/>
      <c r="E96" s="262">
        <v>0</v>
      </c>
      <c r="F96" s="258"/>
      <c r="G96" s="263">
        <v>2714977</v>
      </c>
      <c r="H96" s="258"/>
      <c r="I96" s="262">
        <v>0</v>
      </c>
      <c r="J96" s="258"/>
      <c r="K96" s="263">
        <v>0</v>
      </c>
    </row>
    <row r="97" spans="1:11" s="136" customFormat="1" ht="17.850000000000001" customHeight="1" x14ac:dyDescent="0.5">
      <c r="A97" s="72" t="s">
        <v>205</v>
      </c>
      <c r="C97" s="259"/>
      <c r="E97" s="262">
        <v>23100</v>
      </c>
      <c r="F97" s="258"/>
      <c r="G97" s="263">
        <v>23100</v>
      </c>
      <c r="H97" s="258"/>
      <c r="I97" s="262">
        <v>0</v>
      </c>
      <c r="J97" s="258"/>
      <c r="K97" s="263">
        <v>0</v>
      </c>
    </row>
    <row r="98" spans="1:11" s="136" customFormat="1" ht="17.850000000000001" customHeight="1" x14ac:dyDescent="0.5">
      <c r="A98" s="72" t="s">
        <v>186</v>
      </c>
      <c r="C98" s="259"/>
      <c r="E98" s="262">
        <v>0</v>
      </c>
      <c r="F98" s="258"/>
      <c r="G98" s="263" t="s">
        <v>187</v>
      </c>
      <c r="H98" s="258"/>
      <c r="I98" s="262">
        <v>0</v>
      </c>
      <c r="J98" s="258"/>
      <c r="K98" s="263">
        <v>76999386</v>
      </c>
    </row>
    <row r="99" spans="1:11" s="136" customFormat="1" ht="18" customHeight="1" x14ac:dyDescent="0.5">
      <c r="A99" s="72"/>
      <c r="C99" s="259"/>
      <c r="E99" s="263"/>
      <c r="F99" s="258"/>
      <c r="G99" s="263"/>
      <c r="H99" s="258"/>
      <c r="I99" s="263"/>
      <c r="J99" s="258"/>
      <c r="K99" s="263"/>
    </row>
    <row r="100" spans="1:11" s="136" customFormat="1" ht="18" customHeight="1" x14ac:dyDescent="0.5">
      <c r="A100" s="72"/>
      <c r="C100" s="259"/>
      <c r="E100" s="263"/>
      <c r="F100" s="258"/>
      <c r="G100" s="263"/>
      <c r="H100" s="258"/>
      <c r="I100" s="263"/>
      <c r="J100" s="258"/>
      <c r="K100" s="263"/>
    </row>
    <row r="101" spans="1:11" s="136" customFormat="1" ht="14.25" customHeight="1" x14ac:dyDescent="0.5">
      <c r="A101" s="72"/>
      <c r="C101" s="259"/>
      <c r="E101" s="263"/>
      <c r="F101" s="258"/>
      <c r="G101" s="263"/>
      <c r="H101" s="258"/>
      <c r="I101" s="263"/>
      <c r="J101" s="258"/>
      <c r="K101" s="263"/>
    </row>
    <row r="102" spans="1:11" ht="21.95" customHeight="1" x14ac:dyDescent="0.5">
      <c r="A102" s="236" t="str">
        <f>'T2-4'!A51</f>
        <v>หมายเหตุประกอบข้อมูลทางการเงินเป็นส่วนหนึ่งของข้อมูลทางการเงินระหว่างกาลนี้</v>
      </c>
      <c r="B102" s="78"/>
      <c r="C102" s="78"/>
      <c r="D102" s="78"/>
      <c r="E102" s="78"/>
      <c r="F102" s="78"/>
      <c r="G102" s="78"/>
      <c r="H102" s="78"/>
      <c r="I102" s="78"/>
      <c r="J102" s="78"/>
      <c r="K102" s="78"/>
    </row>
  </sheetData>
  <mergeCells count="4">
    <mergeCell ref="E5:G5"/>
    <mergeCell ref="I5:K5"/>
    <mergeCell ref="E55:G55"/>
    <mergeCell ref="I55:K55"/>
  </mergeCells>
  <pageMargins left="0.9" right="0.5" top="0.5" bottom="0.6" header="0.49" footer="0.4"/>
  <pageSetup paperSize="9" scale="90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T2-4</vt:lpstr>
      <vt:lpstr>T5-6</vt:lpstr>
      <vt:lpstr>T7</vt:lpstr>
      <vt:lpstr>T8</vt:lpstr>
      <vt:lpstr>T9-10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Anutida Takong</cp:lastModifiedBy>
  <cp:lastPrinted>2023-05-12T03:22:04Z</cp:lastPrinted>
  <dcterms:created xsi:type="dcterms:W3CDTF">2016-05-25T05:54:52Z</dcterms:created>
  <dcterms:modified xsi:type="dcterms:W3CDTF">2023-05-12T03:23:41Z</dcterms:modified>
</cp:coreProperties>
</file>